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.sharepoint.com/sites/NYSERDA/cr/Shared Documents/NYS Climate Act Dashboard/70x30/"/>
    </mc:Choice>
  </mc:AlternateContent>
  <xr:revisionPtr revIDLastSave="0" documentId="8_{E3C1E8A1-8D2C-4E4F-A3E1-B644819BB428}" xr6:coauthVersionLast="47" xr6:coauthVersionMax="47" xr10:uidLastSave="{00000000-0000-0000-0000-000000000000}"/>
  <bookViews>
    <workbookView xWindow="-22670" yWindow="-3130" windowWidth="22780" windowHeight="14540" xr2:uid="{00000000-000D-0000-FFFF-FFFF00000000}"/>
  </bookViews>
  <sheets>
    <sheet name="Info Table" sheetId="13" r:id="rId1"/>
    <sheet name="Info Table (2)" sheetId="12" state="hidden" r:id="rId2"/>
    <sheet name="70x30 pivot" sheetId="2" state="hidden" r:id="rId3"/>
    <sheet name="2022 Pipeline" sheetId="5" state="hidden" r:id="rId4"/>
  </sheets>
  <definedNames>
    <definedName name="_xlnm.Print_Area" localSheetId="0">'Info Table'!$A$1:$P$22</definedName>
  </definedNames>
  <calcPr calcId="191028"/>
  <pivotCaches>
    <pivotCache cacheId="524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2" l="1"/>
  <c r="AB20" i="5" l="1"/>
  <c r="AC20" i="5"/>
  <c r="AC24" i="5"/>
  <c r="AC4" i="5"/>
  <c r="AD4" i="5"/>
  <c r="AE4" i="5"/>
  <c r="AF4" i="5"/>
  <c r="AC6" i="5"/>
  <c r="AD6" i="5"/>
  <c r="AE6" i="5"/>
  <c r="AF6" i="5"/>
  <c r="AC8" i="5"/>
  <c r="AD8" i="5"/>
  <c r="AD23" i="5" s="1"/>
  <c r="AD24" i="5" s="1"/>
  <c r="AE8" i="5"/>
  <c r="AF8" i="5"/>
  <c r="AC10" i="5"/>
  <c r="AD10" i="5"/>
  <c r="AE10" i="5"/>
  <c r="AF10" i="5"/>
  <c r="J13" i="5"/>
  <c r="AC15" i="5"/>
  <c r="AD15" i="5"/>
  <c r="AE15" i="5"/>
  <c r="AF15" i="5"/>
  <c r="AB16" i="5"/>
  <c r="AE17" i="5" s="1"/>
  <c r="AC17" i="5"/>
  <c r="AD17" i="5"/>
  <c r="AC19" i="5"/>
  <c r="AD19" i="5"/>
  <c r="AE19" i="5"/>
  <c r="AF19" i="5"/>
  <c r="AB23" i="5"/>
  <c r="AC23" i="5"/>
  <c r="F26" i="5"/>
  <c r="I10" i="2"/>
  <c r="F10" i="2"/>
  <c r="L8" i="2"/>
  <c r="M8" i="2" s="1"/>
  <c r="L7" i="2"/>
  <c r="M7" i="2" s="1"/>
  <c r="L6" i="2"/>
  <c r="M6" i="2" s="1"/>
  <c r="L5" i="2"/>
  <c r="M5" i="2" s="1"/>
  <c r="AE23" i="5" l="1"/>
  <c r="AE24" i="5" s="1"/>
  <c r="AE20" i="5"/>
  <c r="AF17" i="5"/>
  <c r="AF23" i="5" s="1"/>
  <c r="AF24" i="5" s="1"/>
  <c r="L10" i="2"/>
  <c r="M4" i="2"/>
  <c r="AD20" i="5" l="1"/>
  <c r="M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tc={A39F8634-94C7-4620-875C-47C406AA8B46}</author>
    <author>tc={F397AD1B-20EC-4E96-9205-8523EFE3FC2C}</author>
    <author>tc={B8F3B73B-C949-4CB5-A6CC-D0B0497389DA}</author>
    <author>tc={94B68516-2679-41C8-A566-20A8D7F35E03}</author>
    <author>tc={4CBB86FF-0383-40B5-85F6-3AB9F2295B01}</author>
    <author>tc={665355B4-5A58-4350-9E8F-30707C88E872}</author>
    <author>tc={BA153533-7A51-44F8-A47D-7AB98596DC09}</author>
    <author>tc={3DDA3E95-0125-489C-A8E0-EC3D65C76DBF}</author>
  </authors>
  <commentList>
    <comment ref="C4" authorId="0" shapeId="0" xr:uid="{A39F8634-94C7-4620-875C-47C406AA8B46}">
      <text>
        <t>[Threaded comment]
Your version of Excel allows you to read this threaded comment; however, any edits to it will get removed if the file is opened in a newer version of Excel. Learn more: https://go.microsoft.com/fwlink/?linkid=870924
Comment:
    when do we start looking at Compliance Year 2023?</t>
      </text>
    </comment>
    <comment ref="D7" authorId="1" shapeId="0" xr:uid="{F397AD1B-20EC-4E96-9205-8523EFE3FC2C}">
      <text>
        <t>[Threaded comment]
Your version of Excel allows you to read this threaded comment; however, any edits to it will get removed if the file is opened in a newer version of Excel. Learn more: https://go.microsoft.com/fwlink/?linkid=870924
Comment:
    label link LIPA to match other link cells?</t>
      </text>
    </comment>
    <comment ref="B8" authorId="2" shapeId="0" xr:uid="{B8F3B73B-C949-4CB5-A6CC-D0B0497389DA}">
      <text>
        <t>[Threaded comment]
Your version of Excel allows you to read this threaded comment; however, any edits to it will get removed if the file is opened in a newer version of Excel. Learn more: https://go.microsoft.com/fwlink/?linkid=870924
Comment:
    in chart &amp; table, pick a convention of capitalizing the letter after the dah or not? (Land-Based Wind, Utility-scale solar)?</t>
      </text>
    </comment>
    <comment ref="J8" authorId="3" shapeId="0" xr:uid="{94B68516-2679-41C8-A566-20A8D7F35E03}">
      <text>
        <t>[Threaded comment]
Your version of Excel allows you to read this threaded comment; however, any edits to it will get removed if the file is opened in a newer version of Excel. Learn more: https://go.microsoft.com/fwlink/?linkid=870924
Comment:
    tweak text to match other Open NY references (mention only in link cell?)</t>
      </text>
    </comment>
    <comment ref="B11" authorId="4" shapeId="0" xr:uid="{4CBB86FF-0383-40B5-85F6-3AB9F2295B01}">
      <text>
        <t>[Threaded comment]
Your version of Excel allows you to read this threaded comment; however, any edits to it will get removed if the file is opened in a newer version of Excel. Learn more: https://go.microsoft.com/fwlink/?linkid=870924
Comment:
    put word to be defined in it's own cell (like other 2 tables) or in quotes or bold or something?</t>
      </text>
    </comment>
    <comment ref="B15" authorId="5" shapeId="0" xr:uid="{665355B4-5A58-4350-9E8F-30707C88E872}">
      <text>
        <t>[Threaded comment]
Your version of Excel allows you to read this threaded comment; however, any edits to it will get removed if the file is opened in a newer version of Excel. Learn more: https://go.microsoft.com/fwlink/?linkid=870924
Comment:
    define distributed solar, too?</t>
      </text>
    </comment>
    <comment ref="B17" authorId="6" shapeId="0" xr:uid="{BA153533-7A51-44F8-A47D-7AB98596DC0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Repeat for Land-based wind? </t>
      </text>
    </comment>
    <comment ref="B18" authorId="7" shapeId="0" xr:uid="{3DDA3E95-0125-489C-A8E0-EC3D65C76DBF}">
      <text>
        <t>[Threaded comment]
Your version of Excel allows you to read this threaded comment; however, any edits to it will get removed if the file is opened in a newer version of Excel. Learn more: https://go.microsoft.com/fwlink/?linkid=870924
Comment:
    where does the 13.4% CF come from? is it a NY average?</t>
      </text>
    </comment>
  </commentList>
</comments>
</file>

<file path=xl/sharedStrings.xml><?xml version="1.0" encoding="utf-8"?>
<sst xmlns="http://schemas.openxmlformats.org/spreadsheetml/2006/main" count="289" uniqueCount="124">
  <si>
    <t>Operating Renewables</t>
  </si>
  <si>
    <t>Pipeline Renewables</t>
  </si>
  <si>
    <t>Renewable Technology</t>
  </si>
  <si>
    <t>Data Source</t>
  </si>
  <si>
    <t>Link</t>
  </si>
  <si>
    <t>Data Through</t>
  </si>
  <si>
    <t>Update Cadence</t>
  </si>
  <si>
    <t>Hydropower</t>
  </si>
  <si>
    <t>Clean Energy Standard Annual Progress Report: 2023 Compliance Year</t>
  </si>
  <si>
    <t>NYSERDA</t>
  </si>
  <si>
    <t>Annual</t>
  </si>
  <si>
    <t>Large-scale Renewable Projects Reported by NYSERDA - project status "Under Development"</t>
  </si>
  <si>
    <t>Open NY</t>
  </si>
  <si>
    <t>Quarterly</t>
  </si>
  <si>
    <t>Land-Based Wind</t>
  </si>
  <si>
    <t xml:space="preserve">Large-scale Renewable Projects Reported by NYSERDA - project status "Under Development". </t>
  </si>
  <si>
    <t>Offshore Wind</t>
  </si>
  <si>
    <t>LIPA 2025 Annual Budget Report, pg 21 (South Fork Wind Farm)</t>
  </si>
  <si>
    <t>LIPA</t>
  </si>
  <si>
    <t>Utility-scale Solar</t>
  </si>
  <si>
    <t>Large-scale Renewable Projects Reported by NYSERDA - project status "Under Development".  Project Status "Completed" or "Operational" with "Year of Delivery Start Date" of 2023 or later</t>
  </si>
  <si>
    <t>Distributed Solar</t>
  </si>
  <si>
    <t>Solar Electric Programs Reported by NYSERDA: Beginning 2000</t>
  </si>
  <si>
    <t>Statewide Solar Projects: Beginning 2000</t>
  </si>
  <si>
    <t>Definitions</t>
  </si>
  <si>
    <t>Operating: represents projects reliably reported as Installed and Operational; in the case of this renewable data that is presented through NYGATS and Statewide Distributed Solar Installation data</t>
  </si>
  <si>
    <t>Pipeline: represents projects that are contracted and under development.  Pipeline also represents projects which are operating but have yet to be charaterized as such in the Compliance Year NYGATS data; these projects will continue to be considered Pipeline until they are reported in NYGATS</t>
  </si>
  <si>
    <t>Total Progress: the sum of Operating and Pipeline</t>
  </si>
  <si>
    <t>Utility-scale Solar: projects greater than 5MW capacity</t>
  </si>
  <si>
    <t xml:space="preserve">Distributed Solar: projects 5MW capacity or less </t>
  </si>
  <si>
    <r>
      <t>Offshore Wind MW Capacity to MWh Generation conversion: MW * Capacity Factor * 8760 (Hrs/Year)</t>
    </r>
    <r>
      <rPr>
        <sz val="11"/>
        <rFont val="Calibri"/>
        <family val="2"/>
        <scheme val="minor"/>
      </rPr>
      <t>; capacity factor is unique to each project</t>
    </r>
  </si>
  <si>
    <t>Solar MW Capacity to MWh Generation conversion: MW * 13.4% Capacity Factor (Statewide Average) * 8760 (Hrs/Year)</t>
  </si>
  <si>
    <t xml:space="preserve">Based on current NYSERDA analysis, remaining non-renewable operating resources consist of 46% natural gas, 20% nuclear and 5% other. </t>
  </si>
  <si>
    <t>Questions or comments on the dashboard can be sent here.</t>
  </si>
  <si>
    <t>Clean Energy Standard Annual Progress Report: 2022 Compliance Year</t>
  </si>
  <si>
    <t>NYGATS</t>
  </si>
  <si>
    <t>LIPA 2024 Annual Budget Report, Figure 11 (South Fork)</t>
  </si>
  <si>
    <t>MWh - Generation</t>
  </si>
  <si>
    <t>2021 CES Annual Report</t>
  </si>
  <si>
    <t>Table 3 CES</t>
  </si>
  <si>
    <t>Operating + Pipeline</t>
  </si>
  <si>
    <t>Row Labels</t>
  </si>
  <si>
    <t>Sum of Bid Quantity (MWh)</t>
  </si>
  <si>
    <t>Sum of Max Annual Contract Quantity (MWh)</t>
  </si>
  <si>
    <t>Operating</t>
  </si>
  <si>
    <t>GWh</t>
  </si>
  <si>
    <t>Pipeline</t>
  </si>
  <si>
    <t>Total GWh</t>
  </si>
  <si>
    <t>Right side of viz</t>
  </si>
  <si>
    <t>Cancelled</t>
  </si>
  <si>
    <t>Hydro</t>
  </si>
  <si>
    <t>Hydroelectric</t>
  </si>
  <si>
    <t>Cancelled, subject to providing replacement contract security</t>
  </si>
  <si>
    <t>Completed</t>
  </si>
  <si>
    <t>Biogas - LFG</t>
  </si>
  <si>
    <t>Dist Solar (NYGATS)</t>
  </si>
  <si>
    <t>Dist Solar</t>
  </si>
  <si>
    <t>Biomass</t>
  </si>
  <si>
    <t>Non-Renewable</t>
  </si>
  <si>
    <t>Land Based Wind</t>
  </si>
  <si>
    <t>Total</t>
  </si>
  <si>
    <t>Maintenance Biomass</t>
  </si>
  <si>
    <t>Maintenance Hydroelectric</t>
  </si>
  <si>
    <t>Questions</t>
  </si>
  <si>
    <t>Operational</t>
  </si>
  <si>
    <t>Operating figures from CES Annual report were attributed to NYGATS reporting Table 3</t>
  </si>
  <si>
    <t>Biogas - ADG</t>
  </si>
  <si>
    <t>Where is all the operational hydro?</t>
  </si>
  <si>
    <t>What do we do about all these misc things</t>
  </si>
  <si>
    <t>Fuel Cell</t>
  </si>
  <si>
    <t>bio, fuel cell, maintenance, site references</t>
  </si>
  <si>
    <t>All Solar here represent Utility-scale?</t>
  </si>
  <si>
    <t>There are no OSW MWh in the data - can we use some simple assumptions to generate a total from the MW?  Same method as above?</t>
  </si>
  <si>
    <t>Review dist solar data with Cory</t>
  </si>
  <si>
    <t>Solar</t>
  </si>
  <si>
    <t>how do we manage the frequency of updates here to sync things up, sensibly</t>
  </si>
  <si>
    <t>Under Development</t>
  </si>
  <si>
    <t>(blank)</t>
  </si>
  <si>
    <t>Grand Total</t>
  </si>
  <si>
    <t>MW - Capacity</t>
  </si>
  <si>
    <t>Sum of Bid Capacity (MW)</t>
  </si>
  <si>
    <t>Sum of New Renewable Capacity (MW)</t>
  </si>
  <si>
    <t>Left side</t>
  </si>
  <si>
    <t>Right Side</t>
  </si>
  <si>
    <t>this is data as of April 2023 - it gives us the Tier 4 breakdown by source</t>
  </si>
  <si>
    <t>2021 Actual Statewide Load (150,530)</t>
  </si>
  <si>
    <t xml:space="preserve">2030 Statewide Load as per CES Order (151,678 GWh) </t>
  </si>
  <si>
    <t>Wind</t>
  </si>
  <si>
    <t>Other</t>
  </si>
  <si>
    <t>%</t>
  </si>
  <si>
    <t>From Marci 4/6/23 - used for CES Annual Report</t>
  </si>
  <si>
    <t>Tier 1</t>
  </si>
  <si>
    <t>2021 Renewable Generation</t>
  </si>
  <si>
    <t>2021 Non-Renewable</t>
  </si>
  <si>
    <t>Renewable Generation (NYGATS 2021 Data)</t>
  </si>
  <si>
    <t>Non-Tier1</t>
  </si>
  <si>
    <t>Underdevelopment/Pipeline Renewables</t>
  </si>
  <si>
    <t>     CES Procurements (Tableau)***</t>
  </si>
  <si>
    <t>Utility Scale Solar</t>
  </si>
  <si>
    <t>Tier 2</t>
  </si>
  <si>
    <t>     NYPA 2020 Awards (Not Active)</t>
  </si>
  <si>
    <t xml:space="preserve">Expected 2030 Load </t>
  </si>
  <si>
    <t xml:space="preserve">      151,678 </t>
  </si>
  <si>
    <t>     OSW Procurements (2018 and 2020 Awards)</t>
  </si>
  <si>
    <t>Maintenance</t>
  </si>
  <si>
    <t xml:space="preserve">70% of 2030 Load </t>
  </si>
  <si>
    <t xml:space="preserve">      106,175 </t>
  </si>
  <si>
    <t>     Tier 4  (Non-T1 Clean Path and HQ)</t>
  </si>
  <si>
    <t>Tier 4</t>
  </si>
  <si>
    <t>     NY-Sun Pipeline - 10 GW Roadmap Estimates</t>
  </si>
  <si>
    <t>     LIPA** (FIT Projects estimated at 94  )</t>
  </si>
  <si>
    <t>Offshore</t>
  </si>
  <si>
    <t>Utility</t>
  </si>
  <si>
    <t>     LIPA** (South Fork 449 )</t>
  </si>
  <si>
    <t>Development</t>
  </si>
  <si>
    <t>*106,175 GWh to Reach Goal</t>
  </si>
  <si>
    <t>Existing, Awarded and Contracted Renewable Generation</t>
  </si>
  <si>
    <t>Expected Future Contribution</t>
  </si>
  <si>
    <t>CES Mandate (70%)</t>
  </si>
  <si>
    <t>*</t>
  </si>
  <si>
    <t>Non-Renewable Generation (30%)</t>
  </si>
  <si>
    <t>Statewide Load</t>
  </si>
  <si>
    <t>* Includes only Contracted NY-Sun Projects (4,316) under contract  (3,831 in Operation).  In 2022, 830.8 GWh completed and added as not included in NYGATS 2021 data.</t>
  </si>
  <si>
    <t>Yellow = Figures for Stack up of Strategic Outlook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</si>
</sst>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rgb="FF92D05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2" tint="-9.9978637043366805E-2"/>
      <name val="Calibri"/>
      <family val="2"/>
      <scheme val="minor"/>
    </font>
    <font>
      <sz val="14"/>
      <color rgb="FF000000"/>
      <name val="Calibri"/>
      <family val="2"/>
    </font>
    <font>
      <sz val="10"/>
      <color theme="1"/>
      <name val="Times New Roman"/>
      <family val="1"/>
    </font>
    <font>
      <b/>
      <sz val="14"/>
      <color rgb="FF000000"/>
      <name val="Calibri"/>
      <family val="2"/>
    </font>
    <font>
      <sz val="16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sz val="14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9"/>
      <color theme="8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4A4D5"/>
        <bgColor indexed="64"/>
      </patternFill>
    </fill>
    <fill>
      <patternFill patternType="solid">
        <fgColor rgb="FFBBC9E5"/>
        <bgColor indexed="64"/>
      </patternFill>
    </fill>
    <fill>
      <patternFill patternType="solid">
        <fgColor rgb="FF64CDCC"/>
        <bgColor indexed="64"/>
      </patternFill>
    </fill>
    <fill>
      <patternFill patternType="solid">
        <fgColor rgb="FF91DCEA"/>
        <bgColor indexed="64"/>
      </patternFill>
    </fill>
    <fill>
      <patternFill patternType="solid">
        <fgColor rgb="FF5FBB68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rgb="FF000000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165" fontId="0" fillId="0" borderId="0" xfId="0" applyNumberForma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6" fillId="0" borderId="0" xfId="0" applyFont="1"/>
    <xf numFmtId="0" fontId="21" fillId="0" borderId="0" xfId="0" applyFont="1"/>
    <xf numFmtId="0" fontId="22" fillId="0" borderId="0" xfId="0" applyFont="1"/>
    <xf numFmtId="165" fontId="16" fillId="34" borderId="0" xfId="0" applyNumberFormat="1" applyFont="1" applyFill="1"/>
    <xf numFmtId="165" fontId="16" fillId="0" borderId="0" xfId="0" applyNumberFormat="1" applyFont="1"/>
    <xf numFmtId="0" fontId="22" fillId="0" borderId="10" xfId="0" applyFont="1" applyBorder="1"/>
    <xf numFmtId="165" fontId="16" fillId="34" borderId="10" xfId="0" applyNumberFormat="1" applyFont="1" applyFill="1" applyBorder="1"/>
    <xf numFmtId="165" fontId="21" fillId="0" borderId="0" xfId="0" applyNumberFormat="1" applyFont="1"/>
    <xf numFmtId="165" fontId="16" fillId="35" borderId="0" xfId="0" applyNumberFormat="1" applyFont="1" applyFill="1"/>
    <xf numFmtId="165" fontId="16" fillId="36" borderId="0" xfId="0" applyNumberFormat="1" applyFont="1" applyFill="1"/>
    <xf numFmtId="165" fontId="16" fillId="35" borderId="10" xfId="0" applyNumberFormat="1" applyFont="1" applyFill="1" applyBorder="1"/>
    <xf numFmtId="165" fontId="16" fillId="36" borderId="10" xfId="0" applyNumberFormat="1" applyFont="1" applyFill="1" applyBorder="1"/>
    <xf numFmtId="0" fontId="24" fillId="0" borderId="0" xfId="0" applyFont="1"/>
    <xf numFmtId="0" fontId="25" fillId="0" borderId="10" xfId="0" applyFont="1" applyBorder="1"/>
    <xf numFmtId="0" fontId="26" fillId="0" borderId="0" xfId="0" applyFont="1"/>
    <xf numFmtId="165" fontId="7" fillId="3" borderId="0" xfId="0" applyNumberFormat="1" applyFont="1" applyFill="1"/>
    <xf numFmtId="165" fontId="21" fillId="0" borderId="10" xfId="0" applyNumberFormat="1" applyFont="1" applyBorder="1"/>
    <xf numFmtId="165" fontId="23" fillId="34" borderId="0" xfId="0" applyNumberFormat="1" applyFont="1" applyFill="1"/>
    <xf numFmtId="0" fontId="28" fillId="0" borderId="0" xfId="0" applyFont="1"/>
    <xf numFmtId="9" fontId="0" fillId="0" borderId="0" xfId="44" applyFont="1"/>
    <xf numFmtId="165" fontId="16" fillId="0" borderId="0" xfId="44" applyNumberFormat="1" applyFont="1"/>
    <xf numFmtId="0" fontId="29" fillId="0" borderId="11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29" fillId="33" borderId="12" xfId="0" applyFont="1" applyFill="1" applyBorder="1" applyAlignment="1">
      <alignment vertical="center"/>
    </xf>
    <xf numFmtId="0" fontId="30" fillId="0" borderId="0" xfId="0" applyFont="1"/>
    <xf numFmtId="0" fontId="31" fillId="0" borderId="13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29" fillId="0" borderId="16" xfId="0" applyFont="1" applyBorder="1" applyAlignment="1">
      <alignment vertical="center"/>
    </xf>
    <xf numFmtId="165" fontId="0" fillId="0" borderId="0" xfId="43" applyNumberFormat="1" applyFont="1"/>
    <xf numFmtId="0" fontId="29" fillId="0" borderId="17" xfId="0" applyFont="1" applyBorder="1" applyAlignment="1">
      <alignment vertical="center"/>
    </xf>
    <xf numFmtId="0" fontId="31" fillId="0" borderId="11" xfId="0" applyFont="1" applyBorder="1" applyAlignment="1">
      <alignment horizontal="right" vertical="center"/>
    </xf>
    <xf numFmtId="3" fontId="31" fillId="0" borderId="11" xfId="0" applyNumberFormat="1" applyFont="1" applyBorder="1" applyAlignment="1">
      <alignment horizontal="right" vertical="center"/>
    </xf>
    <xf numFmtId="0" fontId="29" fillId="0" borderId="18" xfId="0" applyFont="1" applyBorder="1" applyAlignment="1">
      <alignment vertical="center"/>
    </xf>
    <xf numFmtId="0" fontId="31" fillId="33" borderId="11" xfId="0" applyFont="1" applyFill="1" applyBorder="1" applyAlignment="1">
      <alignment horizontal="right" vertical="center"/>
    </xf>
    <xf numFmtId="3" fontId="31" fillId="33" borderId="11" xfId="0" applyNumberFormat="1" applyFont="1" applyFill="1" applyBorder="1" applyAlignment="1">
      <alignment horizontal="right" vertical="center"/>
    </xf>
    <xf numFmtId="0" fontId="29" fillId="33" borderId="18" xfId="0" applyFont="1" applyFill="1" applyBorder="1" applyAlignment="1">
      <alignment vertical="center"/>
    </xf>
    <xf numFmtId="0" fontId="32" fillId="0" borderId="0" xfId="0" applyFont="1" applyAlignment="1">
      <alignment horizontal="right"/>
    </xf>
    <xf numFmtId="9" fontId="33" fillId="0" borderId="11" xfId="0" applyNumberFormat="1" applyFont="1" applyBorder="1" applyAlignment="1">
      <alignment horizontal="right" vertical="center"/>
    </xf>
    <xf numFmtId="3" fontId="33" fillId="0" borderId="11" xfId="0" applyNumberFormat="1" applyFont="1" applyBorder="1" applyAlignment="1">
      <alignment horizontal="right" vertical="center"/>
    </xf>
    <xf numFmtId="0" fontId="34" fillId="0" borderId="18" xfId="0" applyFont="1" applyBorder="1" applyAlignment="1">
      <alignment vertical="center"/>
    </xf>
    <xf numFmtId="9" fontId="31" fillId="33" borderId="11" xfId="0" applyNumberFormat="1" applyFont="1" applyFill="1" applyBorder="1" applyAlignment="1">
      <alignment horizontal="right" vertical="center"/>
    </xf>
    <xf numFmtId="0" fontId="29" fillId="33" borderId="0" xfId="0" applyFont="1" applyFill="1" applyAlignment="1">
      <alignment vertical="center"/>
    </xf>
    <xf numFmtId="0" fontId="29" fillId="33" borderId="17" xfId="0" applyFont="1" applyFill="1" applyBorder="1" applyAlignment="1">
      <alignment vertical="center"/>
    </xf>
    <xf numFmtId="0" fontId="16" fillId="0" borderId="19" xfId="0" applyFont="1" applyBorder="1"/>
    <xf numFmtId="9" fontId="16" fillId="0" borderId="19" xfId="44" applyFont="1" applyBorder="1"/>
    <xf numFmtId="165" fontId="35" fillId="0" borderId="20" xfId="43" applyNumberFormat="1" applyFont="1" applyBorder="1" applyAlignment="1">
      <alignment horizontal="right" vertical="center"/>
    </xf>
    <xf numFmtId="0" fontId="36" fillId="0" borderId="20" xfId="0" applyFont="1" applyBorder="1" applyAlignment="1">
      <alignment vertical="center"/>
    </xf>
    <xf numFmtId="0" fontId="29" fillId="37" borderId="11" xfId="0" applyFont="1" applyFill="1" applyBorder="1" applyAlignment="1">
      <alignment horizontal="right" vertical="center"/>
    </xf>
    <xf numFmtId="0" fontId="14" fillId="33" borderId="21" xfId="0" applyFont="1" applyFill="1" applyBorder="1"/>
    <xf numFmtId="9" fontId="14" fillId="33" borderId="21" xfId="44" applyFont="1" applyFill="1" applyBorder="1"/>
    <xf numFmtId="165" fontId="0" fillId="0" borderId="20" xfId="43" applyNumberFormat="1" applyFont="1" applyBorder="1"/>
    <xf numFmtId="0" fontId="0" fillId="0" borderId="20" xfId="0" applyBorder="1"/>
    <xf numFmtId="0" fontId="29" fillId="0" borderId="11" xfId="0" applyFont="1" applyBorder="1" applyAlignment="1">
      <alignment horizontal="right" vertical="center"/>
    </xf>
    <xf numFmtId="3" fontId="29" fillId="0" borderId="11" xfId="0" applyNumberFormat="1" applyFont="1" applyBorder="1" applyAlignment="1">
      <alignment horizontal="right" vertical="center"/>
    </xf>
    <xf numFmtId="165" fontId="36" fillId="0" borderId="20" xfId="43" applyNumberFormat="1" applyFont="1" applyBorder="1" applyAlignment="1">
      <alignment horizontal="right" vertical="center"/>
    </xf>
    <xf numFmtId="0" fontId="37" fillId="38" borderId="22" xfId="0" applyFont="1" applyFill="1" applyBorder="1" applyAlignment="1">
      <alignment vertical="center"/>
    </xf>
    <xf numFmtId="0" fontId="37" fillId="38" borderId="17" xfId="0" applyFont="1" applyFill="1" applyBorder="1" applyAlignment="1">
      <alignment vertical="center"/>
    </xf>
    <xf numFmtId="165" fontId="36" fillId="37" borderId="20" xfId="43" applyNumberFormat="1" applyFont="1" applyFill="1" applyBorder="1" applyAlignment="1">
      <alignment horizontal="right" vertical="center"/>
    </xf>
    <xf numFmtId="3" fontId="29" fillId="37" borderId="11" xfId="0" applyNumberFormat="1" applyFont="1" applyFill="1" applyBorder="1" applyAlignment="1">
      <alignment horizontal="right" vertical="center"/>
    </xf>
    <xf numFmtId="0" fontId="37" fillId="38" borderId="23" xfId="0" applyFont="1" applyFill="1" applyBorder="1" applyAlignment="1">
      <alignment vertical="center"/>
    </xf>
    <xf numFmtId="0" fontId="38" fillId="38" borderId="0" xfId="0" applyFont="1" applyFill="1" applyAlignment="1">
      <alignment horizontal="center" vertical="center"/>
    </xf>
    <xf numFmtId="165" fontId="36" fillId="39" borderId="20" xfId="43" applyNumberFormat="1" applyFont="1" applyFill="1" applyBorder="1" applyAlignment="1">
      <alignment horizontal="right" vertical="center"/>
    </xf>
    <xf numFmtId="3" fontId="29" fillId="39" borderId="11" xfId="0" applyNumberFormat="1" applyFont="1" applyFill="1" applyBorder="1" applyAlignment="1">
      <alignment horizontal="right" vertical="center"/>
    </xf>
    <xf numFmtId="10" fontId="31" fillId="38" borderId="11" xfId="0" applyNumberFormat="1" applyFont="1" applyFill="1" applyBorder="1" applyAlignment="1">
      <alignment horizontal="right" vertical="center"/>
    </xf>
    <xf numFmtId="3" fontId="31" fillId="38" borderId="11" xfId="0" applyNumberFormat="1" applyFont="1" applyFill="1" applyBorder="1" applyAlignment="1">
      <alignment horizontal="right" vertical="center"/>
    </xf>
    <xf numFmtId="0" fontId="29" fillId="38" borderId="18" xfId="0" applyFont="1" applyFill="1" applyBorder="1" applyAlignment="1">
      <alignment vertical="center"/>
    </xf>
    <xf numFmtId="3" fontId="29" fillId="0" borderId="18" xfId="0" applyNumberFormat="1" applyFont="1" applyBorder="1" applyAlignment="1">
      <alignment horizontal="right" vertical="center"/>
    </xf>
    <xf numFmtId="9" fontId="31" fillId="40" borderId="11" xfId="0" applyNumberFormat="1" applyFont="1" applyFill="1" applyBorder="1" applyAlignment="1">
      <alignment horizontal="right" vertical="center"/>
    </xf>
    <xf numFmtId="3" fontId="31" fillId="40" borderId="11" xfId="0" applyNumberFormat="1" applyFont="1" applyFill="1" applyBorder="1" applyAlignment="1">
      <alignment horizontal="right" vertical="center"/>
    </xf>
    <xf numFmtId="0" fontId="29" fillId="40" borderId="18" xfId="0" applyFont="1" applyFill="1" applyBorder="1" applyAlignment="1">
      <alignment vertical="center"/>
    </xf>
    <xf numFmtId="10" fontId="29" fillId="0" borderId="11" xfId="0" applyNumberFormat="1" applyFont="1" applyBorder="1" applyAlignment="1">
      <alignment horizontal="right" vertical="center"/>
    </xf>
    <xf numFmtId="3" fontId="29" fillId="38" borderId="18" xfId="0" applyNumberFormat="1" applyFont="1" applyFill="1" applyBorder="1" applyAlignment="1">
      <alignment horizontal="right" vertical="center"/>
    </xf>
    <xf numFmtId="0" fontId="31" fillId="0" borderId="11" xfId="0" applyFont="1" applyBorder="1" applyAlignment="1">
      <alignment horizontal="center" vertical="center"/>
    </xf>
    <xf numFmtId="10" fontId="29" fillId="41" borderId="24" xfId="0" applyNumberFormat="1" applyFont="1" applyFill="1" applyBorder="1" applyAlignment="1">
      <alignment horizontal="right" vertical="center"/>
    </xf>
    <xf numFmtId="3" fontId="29" fillId="42" borderId="25" xfId="0" applyNumberFormat="1" applyFont="1" applyFill="1" applyBorder="1" applyAlignment="1">
      <alignment horizontal="right" vertical="center"/>
    </xf>
    <xf numFmtId="0" fontId="0" fillId="43" borderId="0" xfId="0" applyFill="1"/>
    <xf numFmtId="0" fontId="13" fillId="43" borderId="0" xfId="0" applyFont="1" applyFill="1"/>
    <xf numFmtId="0" fontId="29" fillId="0" borderId="0" xfId="0" applyFont="1" applyAlignment="1">
      <alignment horizontal="center" vertical="center"/>
    </xf>
    <xf numFmtId="9" fontId="16" fillId="0" borderId="0" xfId="44" applyFont="1"/>
    <xf numFmtId="0" fontId="14" fillId="43" borderId="0" xfId="0" applyFont="1" applyFill="1"/>
    <xf numFmtId="0" fontId="29" fillId="45" borderId="26" xfId="0" applyFont="1" applyFill="1" applyBorder="1" applyAlignment="1">
      <alignment vertical="center"/>
    </xf>
    <xf numFmtId="0" fontId="29" fillId="45" borderId="27" xfId="0" applyFont="1" applyFill="1" applyBorder="1" applyAlignment="1">
      <alignment vertical="center"/>
    </xf>
    <xf numFmtId="0" fontId="29" fillId="0" borderId="27" xfId="0" applyFont="1" applyBorder="1" applyAlignment="1">
      <alignment vertical="center"/>
    </xf>
    <xf numFmtId="0" fontId="29" fillId="45" borderId="28" xfId="0" applyFont="1" applyFill="1" applyBorder="1" applyAlignment="1">
      <alignment vertical="center"/>
    </xf>
    <xf numFmtId="0" fontId="0" fillId="0" borderId="33" xfId="0" applyBorder="1"/>
    <xf numFmtId="0" fontId="0" fillId="0" borderId="31" xfId="0" applyBorder="1"/>
    <xf numFmtId="0" fontId="0" fillId="0" borderId="32" xfId="0" applyBorder="1"/>
    <xf numFmtId="0" fontId="0" fillId="0" borderId="10" xfId="0" applyBorder="1"/>
    <xf numFmtId="0" fontId="39" fillId="0" borderId="0" xfId="0" applyFont="1"/>
    <xf numFmtId="0" fontId="22" fillId="0" borderId="35" xfId="0" applyFont="1" applyBorder="1" applyAlignment="1">
      <alignment vertical="center"/>
    </xf>
    <xf numFmtId="14" fontId="22" fillId="0" borderId="35" xfId="0" applyNumberFormat="1" applyFont="1" applyBorder="1" applyAlignment="1">
      <alignment vertical="center"/>
    </xf>
    <xf numFmtId="0" fontId="22" fillId="0" borderId="30" xfId="0" applyFont="1" applyBorder="1" applyAlignment="1">
      <alignment vertical="center"/>
    </xf>
    <xf numFmtId="0" fontId="22" fillId="0" borderId="32" xfId="0" applyFont="1" applyBorder="1" applyAlignment="1">
      <alignment vertical="center"/>
    </xf>
    <xf numFmtId="0" fontId="22" fillId="0" borderId="0" xfId="0" applyFont="1" applyAlignment="1">
      <alignment vertical="center"/>
    </xf>
    <xf numFmtId="14" fontId="22" fillId="0" borderId="0" xfId="0" applyNumberFormat="1" applyFont="1" applyAlignment="1">
      <alignment vertical="center"/>
    </xf>
    <xf numFmtId="14" fontId="22" fillId="0" borderId="0" xfId="0" applyNumberFormat="1" applyFont="1" applyAlignment="1">
      <alignment horizontal="right" vertical="center"/>
    </xf>
    <xf numFmtId="0" fontId="22" fillId="0" borderId="32" xfId="0" applyFont="1" applyBorder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2" fillId="0" borderId="10" xfId="0" applyFont="1" applyBorder="1" applyAlignment="1">
      <alignment vertical="center"/>
    </xf>
    <xf numFmtId="0" fontId="22" fillId="0" borderId="34" xfId="0" applyFont="1" applyBorder="1" applyAlignment="1">
      <alignment vertical="center"/>
    </xf>
    <xf numFmtId="0" fontId="22" fillId="0" borderId="35" xfId="0" applyFont="1" applyBorder="1" applyAlignment="1">
      <alignment vertical="center" wrapText="1"/>
    </xf>
    <xf numFmtId="0" fontId="40" fillId="0" borderId="0" xfId="0" applyFont="1"/>
    <xf numFmtId="0" fontId="17" fillId="46" borderId="0" xfId="0" applyFont="1" applyFill="1"/>
    <xf numFmtId="0" fontId="0" fillId="35" borderId="0" xfId="0" applyFill="1"/>
    <xf numFmtId="0" fontId="40" fillId="0" borderId="36" xfId="0" applyFont="1" applyBorder="1"/>
    <xf numFmtId="0" fontId="40" fillId="0" borderId="37" xfId="0" applyFont="1" applyBorder="1"/>
    <xf numFmtId="0" fontId="40" fillId="0" borderId="38" xfId="0" applyFont="1" applyBorder="1"/>
    <xf numFmtId="0" fontId="16" fillId="51" borderId="29" xfId="0" applyFont="1" applyFill="1" applyBorder="1" applyAlignment="1">
      <alignment vertical="center"/>
    </xf>
    <xf numFmtId="0" fontId="16" fillId="49" borderId="31" xfId="0" applyFont="1" applyFill="1" applyBorder="1" applyAlignment="1">
      <alignment vertical="center"/>
    </xf>
    <xf numFmtId="0" fontId="16" fillId="50" borderId="31" xfId="0" applyFont="1" applyFill="1" applyBorder="1" applyAlignment="1">
      <alignment vertical="center"/>
    </xf>
    <xf numFmtId="0" fontId="16" fillId="47" borderId="31" xfId="0" applyFont="1" applyFill="1" applyBorder="1" applyAlignment="1">
      <alignment vertical="center"/>
    </xf>
    <xf numFmtId="0" fontId="16" fillId="48" borderId="33" xfId="0" applyFont="1" applyFill="1" applyBorder="1" applyAlignment="1">
      <alignment vertical="center"/>
    </xf>
    <xf numFmtId="0" fontId="16" fillId="49" borderId="31" xfId="0" applyFont="1" applyFill="1" applyBorder="1" applyAlignment="1">
      <alignment horizontal="left" vertical="center"/>
    </xf>
    <xf numFmtId="0" fontId="16" fillId="47" borderId="31" xfId="0" applyFont="1" applyFill="1" applyBorder="1" applyAlignment="1">
      <alignment horizontal="left" vertical="center"/>
    </xf>
    <xf numFmtId="0" fontId="41" fillId="46" borderId="0" xfId="0" applyFont="1" applyFill="1" applyAlignment="1">
      <alignment vertical="center"/>
    </xf>
    <xf numFmtId="0" fontId="42" fillId="35" borderId="0" xfId="0" applyFont="1" applyFill="1" applyAlignment="1">
      <alignment vertical="center"/>
    </xf>
    <xf numFmtId="0" fontId="18" fillId="0" borderId="29" xfId="0" applyFont="1" applyBorder="1"/>
    <xf numFmtId="0" fontId="0" fillId="0" borderId="35" xfId="0" applyBorder="1"/>
    <xf numFmtId="0" fontId="0" fillId="0" borderId="30" xfId="0" applyBorder="1"/>
    <xf numFmtId="0" fontId="0" fillId="0" borderId="34" xfId="0" applyBorder="1"/>
    <xf numFmtId="0" fontId="43" fillId="0" borderId="0" xfId="0" applyFont="1" applyAlignment="1">
      <alignment vertical="center"/>
    </xf>
    <xf numFmtId="0" fontId="44" fillId="0" borderId="0" xfId="0" applyFont="1" applyAlignment="1">
      <alignment horizontal="left" vertical="center" wrapText="1"/>
    </xf>
    <xf numFmtId="14" fontId="22" fillId="0" borderId="10" xfId="0" applyNumberFormat="1" applyFont="1" applyBorder="1" applyAlignment="1">
      <alignment vertical="center"/>
    </xf>
    <xf numFmtId="0" fontId="27" fillId="0" borderId="10" xfId="42" applyBorder="1" applyAlignment="1">
      <alignment vertical="center"/>
    </xf>
    <xf numFmtId="0" fontId="27" fillId="0" borderId="0" xfId="42" applyAlignment="1">
      <alignment vertical="center"/>
    </xf>
    <xf numFmtId="0" fontId="27" fillId="0" borderId="35" xfId="42" applyBorder="1" applyAlignment="1">
      <alignment vertical="center"/>
    </xf>
    <xf numFmtId="0" fontId="46" fillId="0" borderId="0" xfId="42" applyFont="1"/>
    <xf numFmtId="0" fontId="18" fillId="0" borderId="29" xfId="0" applyFont="1" applyBorder="1" applyAlignment="1">
      <alignment vertical="center"/>
    </xf>
    <xf numFmtId="0" fontId="16" fillId="50" borderId="31" xfId="0" applyFont="1" applyFill="1" applyBorder="1" applyAlignment="1">
      <alignment horizontal="left" vertical="center"/>
    </xf>
    <xf numFmtId="0" fontId="31" fillId="0" borderId="17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44" borderId="15" xfId="0" applyFont="1" applyFill="1" applyBorder="1" applyAlignment="1">
      <alignment horizontal="center" vertical="center" wrapText="1"/>
    </xf>
    <xf numFmtId="0" fontId="31" fillId="44" borderId="14" xfId="0" applyFont="1" applyFill="1" applyBorder="1" applyAlignment="1">
      <alignment horizontal="center" vertical="center" wrapText="1"/>
    </xf>
    <xf numFmtId="0" fontId="31" fillId="44" borderId="24" xfId="0" applyFont="1" applyFill="1" applyBorder="1" applyAlignment="1">
      <alignment horizontal="center" vertical="center" wrapText="1"/>
    </xf>
    <xf numFmtId="0" fontId="29" fillId="44" borderId="15" xfId="0" applyFont="1" applyFill="1" applyBorder="1" applyAlignment="1">
      <alignment vertical="center" wrapText="1"/>
    </xf>
    <xf numFmtId="0" fontId="29" fillId="44" borderId="14" xfId="0" applyFont="1" applyFill="1" applyBorder="1" applyAlignment="1">
      <alignment vertical="center" wrapText="1"/>
    </xf>
    <xf numFmtId="0" fontId="29" fillId="44" borderId="24" xfId="0" applyFont="1" applyFill="1" applyBorder="1" applyAlignment="1">
      <alignment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numFmt numFmtId="164" formatCode="_(* #,##0.0_);_(* \(#,##0.0\);_(* &quot;-&quot;??_);_(@_)"/>
    </dxf>
    <dxf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</dxfs>
  <tableStyles count="0" defaultTableStyle="TableStyleMedium2" defaultPivotStyle="PivotStyleLight16"/>
  <colors>
    <mruColors>
      <color rgb="FFBBC9E5"/>
      <color rgb="FFA4A4D5"/>
      <color rgb="FF91DCEA"/>
      <color rgb="FF64CDCC"/>
      <color rgb="FF5FBB68"/>
      <color rgb="FFFAE9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425450</xdr:colOff>
      <xdr:row>23</xdr:row>
      <xdr:rowOff>39243</xdr:rowOff>
    </xdr:from>
    <xdr:to>
      <xdr:col>14</xdr:col>
      <xdr:colOff>102400</xdr:colOff>
      <xdr:row>30</xdr:row>
      <xdr:rowOff>226518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93BD4F-3410-4558-9440-1B18CCEEF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26775" y="4649343"/>
          <a:ext cx="5630075" cy="1854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201706</xdr:colOff>
      <xdr:row>0</xdr:row>
      <xdr:rowOff>0</xdr:rowOff>
    </xdr:from>
    <xdr:to>
      <xdr:col>19</xdr:col>
      <xdr:colOff>129766</xdr:colOff>
      <xdr:row>23</xdr:row>
      <xdr:rowOff>75719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85483CA-C2C0-49AD-A77A-5CB1AF20C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7147" y="0"/>
          <a:ext cx="4769001" cy="7056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523030</xdr:colOff>
      <xdr:row>1</xdr:row>
      <xdr:rowOff>117995</xdr:rowOff>
    </xdr:from>
    <xdr:to>
      <xdr:col>48</xdr:col>
      <xdr:colOff>275956</xdr:colOff>
      <xdr:row>18</xdr:row>
      <xdr:rowOff>56029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79E4E976-5E0C-4376-934C-1117D8413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33405" y="302145"/>
          <a:ext cx="9506526" cy="301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125494</xdr:colOff>
      <xdr:row>19</xdr:row>
      <xdr:rowOff>704671</xdr:rowOff>
    </xdr:from>
    <xdr:ext cx="6536876" cy="2058700"/>
    <xdr:pic>
      <xdr:nvPicPr>
        <xdr:cNvPr id="4" name="Picture 3">
          <a:extLst>
            <a:ext uri="{FF2B5EF4-FFF2-40B4-BE49-F238E27FC236}">
              <a16:creationId xmlns:a16="http://schemas.microsoft.com/office/drawing/2014/main" id="{E2F2B7A3-CE55-4D3C-8DDD-DB1378705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39376" y="5874318"/>
          <a:ext cx="6536876" cy="205870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vey, Caitlyn (NYSERDA)" id="{7215DFCC-0AD1-41D6-905C-6154FA1F6ED3}" userId="S::caitlyn.davey@nyserda.ny.gov::1e19e7a2-900a-4697-a03b-0632fc72750b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ris O'Connor" refreshedDate="45328.389263194447" createdVersion="8" refreshedVersion="8" minRefreshableVersion="3" recordCount="405" xr:uid="{E9342706-9AD7-441B-9A23-56BA4CE5EFBA}">
  <cacheSource type="worksheet">
    <worksheetSource ref="B1:AJ1048576" sheet="Large-scale_Renewable_Projects_"/>
  </cacheSource>
  <cacheFields count="35">
    <cacheField name="Data Through Date" numFmtId="0">
      <sharedItems containsNonDate="0" containsDate="1" containsString="0" containsBlank="1" minDate="2024-01-30T00:00:00" maxDate="2024-01-31T00:00:00"/>
    </cacheField>
    <cacheField name="Eligibility" numFmtId="0">
      <sharedItems containsBlank="1" count="7">
        <s v="Non-Tier 1"/>
        <s v="Tier 1"/>
        <s v="OREC"/>
        <s v="Maintenance"/>
        <s v="Tier 2"/>
        <s v="Tier 4"/>
        <m/>
      </sharedItems>
    </cacheField>
    <cacheField name="Project Name" numFmtId="0">
      <sharedItems containsBlank="1"/>
    </cacheField>
    <cacheField name="Solicitation Name" numFmtId="0">
      <sharedItems containsBlank="1" containsMixedTypes="1" containsNumber="1" containsInteger="1" minValue="916" maxValue="3257" count="25">
        <n v="916"/>
        <n v="1037"/>
        <n v="1168"/>
        <n v="1681"/>
        <n v="1851"/>
        <n v="2226"/>
        <n v="2389"/>
        <n v="2554"/>
        <n v="2985"/>
        <n v="3084"/>
        <n v="3257"/>
        <s v="ORECRFP18-1"/>
        <s v="ORECRFP20-1"/>
        <s v="RESRFP17-1"/>
        <s v="RESRFP18-1"/>
        <s v="RESRFP19-1"/>
        <s v="RESRFP20-1"/>
        <s v="RESRFP21-1"/>
        <s v="RESRFP22-1"/>
        <s v="RPS Maintenance"/>
        <s v="T2RFP21-1"/>
        <s v="T4RFP21-1"/>
        <s v="Tier 2 - Maintenance"/>
        <s v="ORECRFP22-1"/>
        <m/>
      </sharedItems>
    </cacheField>
    <cacheField name="Fixed REC Price" numFmtId="0">
      <sharedItems containsString="0" containsBlank="1" containsNumber="1" minValue="1.6" maxValue="39.950000000000003"/>
    </cacheField>
    <cacheField name="Index REC Strike Price" numFmtId="0">
      <sharedItems containsString="0" containsBlank="1" containsNumber="1" minValue="41.77" maxValue="118"/>
    </cacheField>
    <cacheField name="Renewable Technology" numFmtId="0">
      <sharedItems containsBlank="1" count="13">
        <s v="Land Based Wind"/>
        <s v="Hydroelectric"/>
        <s v="Biomass"/>
        <s v="Biogas - LFG"/>
        <s v="Biogas - ADG"/>
        <s v="Fuel Cell"/>
        <s v="Solar"/>
        <s v="Offshore Wind"/>
        <s v="Maintenance Hydroelectric"/>
        <s v="Maintenance Biomass"/>
        <m/>
        <s v="https://chpexpress.com/" u="1"/>
        <s v="https://www.cleanpathny.com/" u="1"/>
      </sharedItems>
    </cacheField>
    <cacheField name="Generation Type" numFmtId="0">
      <sharedItems containsBlank="1"/>
    </cacheField>
    <cacheField name="Type of Existing" numFmtId="0">
      <sharedItems containsBlank="1"/>
    </cacheField>
    <cacheField name="Counterparty" numFmtId="0">
      <sharedItems containsBlank="1"/>
    </cacheField>
    <cacheField name="Developer Name" numFmtId="0">
      <sharedItems containsBlank="1"/>
    </cacheField>
    <cacheField name="Energy Storage Power Capacity  (MWac)" numFmtId="0">
      <sharedItems containsString="0" containsBlank="1" containsNumber="1" minValue="2" maxValue="1168"/>
    </cacheField>
    <cacheField name="Energy Storage Energy Capacity (MWh)" numFmtId="0">
      <sharedItems containsString="0" containsBlank="1" containsNumber="1" minValue="6.2" maxValue="308"/>
    </cacheField>
    <cacheField name="NYISO Zone" numFmtId="0">
      <sharedItems containsBlank="1"/>
    </cacheField>
    <cacheField name="PTID" numFmtId="0">
      <sharedItems containsBlank="1" containsMixedTypes="1" containsNumber="1" containsInteger="1" minValue="5015" maxValue="323833"/>
    </cacheField>
    <cacheField name="Interconnection Queue Number" numFmtId="0">
      <sharedItems containsString="0" containsBlank="1" containsNumber="1" containsInteger="1" minValue="234" maxValue="12380"/>
    </cacheField>
    <cacheField name="Permit Process" numFmtId="0">
      <sharedItems containsBlank="1"/>
    </cacheField>
    <cacheField name="Article 10 or 94C Case Number" numFmtId="0">
      <sharedItems containsBlank="1"/>
    </cacheField>
    <cacheField name="Second Article 10 or 94C Case Number" numFmtId="0">
      <sharedItems containsBlank="1"/>
    </cacheField>
    <cacheField name="Article VII" numFmtId="0">
      <sharedItems containsBlank="1"/>
    </cacheField>
    <cacheField name="Federal Permitting Mechanism" numFmtId="0">
      <sharedItems containsBlank="1"/>
    </cacheField>
    <cacheField name="ZIP Code" numFmtId="0">
      <sharedItems containsBlank="1" containsMixedTypes="1" containsNumber="1" containsInteger="1" minValue="10036" maxValue="19087"/>
    </cacheField>
    <cacheField name="County/Province" numFmtId="0">
      <sharedItems containsBlank="1"/>
    </cacheField>
    <cacheField name="State/Province" numFmtId="0">
      <sharedItems containsBlank="1"/>
    </cacheField>
    <cacheField name="REDC" numFmtId="0">
      <sharedItems containsBlank="1"/>
    </cacheField>
    <cacheField name="Project Status" numFmtId="0">
      <sharedItems containsBlank="1" count="6">
        <s v="Completed"/>
        <s v="Cancelled"/>
        <s v="Operational"/>
        <s v="Under Development"/>
        <s v="Cancelled, subject to providing replacement contract security"/>
        <m/>
      </sharedItems>
    </cacheField>
    <cacheField name="Year of Delivery Start Date" numFmtId="0">
      <sharedItems containsString="0" containsBlank="1" containsNumber="1" containsInteger="1" minValue="2006" maxValue="2028"/>
    </cacheField>
    <cacheField name="Contract Duration" numFmtId="0">
      <sharedItems containsString="0" containsBlank="1" containsNumber="1" containsInteger="1" minValue="1" maxValue="25"/>
    </cacheField>
    <cacheField name="New Renewable Capacity (MW)" numFmtId="0">
      <sharedItems containsString="0" containsBlank="1" containsNumber="1" minValue="0" maxValue="1260"/>
    </cacheField>
    <cacheField name="Bid Capacity (MW)" numFmtId="0">
      <sharedItems containsString="0" containsBlank="1" containsNumber="1" minValue="0.08" maxValue="1404"/>
    </cacheField>
    <cacheField name="Bid Quantity (MWh)" numFmtId="0">
      <sharedItems containsString="0" containsBlank="1" containsNumber="1" minValue="324" maxValue="10402500"/>
    </cacheField>
    <cacheField name="Max Annual Contract Quantity (MWh)" numFmtId="0">
      <sharedItems containsString="0" containsBlank="1" containsNumber="1" minValue="324" maxValue="1172968"/>
    </cacheField>
    <cacheField name="P10 Annual OREC Exceedance" numFmtId="0">
      <sharedItems containsString="0" containsBlank="1" containsNumber="1" containsInteger="1" minValue="4419800" maxValue="6018100"/>
    </cacheField>
    <cacheField name="Transmission Capacity (HVDC)" numFmtId="0">
      <sharedItems containsString="0" containsBlank="1" containsNumber="1" containsInteger="1" minValue="1250" maxValue="1300"/>
    </cacheField>
    <cacheField name="Georeferenc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5">
  <r>
    <d v="2024-01-30T00:00:00"/>
    <x v="0"/>
    <s v="Bear Creek"/>
    <x v="0"/>
    <n v="19.2"/>
    <m/>
    <x v="0"/>
    <m/>
    <m/>
    <m/>
    <m/>
    <m/>
    <m/>
    <m/>
    <m/>
    <m/>
    <m/>
    <m/>
    <m/>
    <m/>
    <m/>
    <n v="18101"/>
    <m/>
    <s v="Pennsylvania"/>
    <m/>
    <x v="0"/>
    <n v="2006"/>
    <n v="4"/>
    <n v="22"/>
    <m/>
    <n v="59743"/>
    <n v="68704"/>
    <m/>
    <m/>
    <s v="POINT (-75.47157 40.602005)"/>
  </r>
  <r>
    <d v="2024-01-30T00:00:00"/>
    <x v="0"/>
    <s v="Maple Ridge"/>
    <x v="0"/>
    <n v="22.95"/>
    <m/>
    <x v="0"/>
    <m/>
    <m/>
    <m/>
    <m/>
    <m/>
    <m/>
    <s v="Mohawk Valley"/>
    <m/>
    <m/>
    <m/>
    <m/>
    <m/>
    <m/>
    <m/>
    <n v="13367"/>
    <s v="Lewis"/>
    <s v="NY"/>
    <s v="North Country"/>
    <x v="0"/>
    <n v="2006"/>
    <n v="10"/>
    <n v="321"/>
    <m/>
    <n v="526800"/>
    <n v="605820"/>
    <m/>
    <m/>
    <s v="POINT (-75.489145 43.78851)"/>
  </r>
  <r>
    <d v="2024-01-30T00:00:00"/>
    <x v="0"/>
    <s v="Browns Falls*"/>
    <x v="0"/>
    <n v="1.6"/>
    <m/>
    <x v="1"/>
    <m/>
    <m/>
    <m/>
    <m/>
    <m/>
    <m/>
    <s v="Mohawk Valley"/>
    <m/>
    <m/>
    <m/>
    <m/>
    <m/>
    <m/>
    <m/>
    <n v="13670"/>
    <s v="St Lawrence"/>
    <s v="NY"/>
    <s v="North Country"/>
    <x v="0"/>
    <n v="2006"/>
    <n v="1"/>
    <m/>
    <m/>
    <n v="978"/>
    <n v="1125"/>
    <m/>
    <m/>
    <s v="POINT (-75.06606 44.19779)"/>
  </r>
  <r>
    <d v="2024-01-30T00:00:00"/>
    <x v="0"/>
    <s v="Higley Falls*"/>
    <x v="0"/>
    <n v="2.4900000000000002"/>
    <m/>
    <x v="1"/>
    <m/>
    <m/>
    <m/>
    <m/>
    <m/>
    <m/>
    <s v="Mohawk Valley"/>
    <n v="24057"/>
    <m/>
    <m/>
    <m/>
    <m/>
    <m/>
    <m/>
    <n v="13625"/>
    <s v="St Lawrence"/>
    <s v="NY"/>
    <s v="North Country"/>
    <x v="0"/>
    <n v="2006"/>
    <n v="1"/>
    <m/>
    <m/>
    <n v="8917"/>
    <n v="10255"/>
    <m/>
    <m/>
    <s v="POINT (-74.93936 44.55287)"/>
  </r>
  <r>
    <d v="2024-01-30T00:00:00"/>
    <x v="0"/>
    <s v="Spier Falls"/>
    <x v="0"/>
    <n v="2.74"/>
    <m/>
    <x v="1"/>
    <m/>
    <m/>
    <m/>
    <m/>
    <m/>
    <m/>
    <s v="Capital"/>
    <n v="24058"/>
    <m/>
    <m/>
    <m/>
    <m/>
    <m/>
    <m/>
    <n v="12822"/>
    <s v="Saratoga"/>
    <s v="NY"/>
    <s v="Capital Region"/>
    <x v="0"/>
    <n v="2006"/>
    <n v="10"/>
    <n v="0.8"/>
    <m/>
    <n v="3115"/>
    <n v="3582"/>
    <m/>
    <m/>
    <s v="POINT (-73.8343632 43.2417323)"/>
  </r>
  <r>
    <d v="2024-01-30T00:00:00"/>
    <x v="0"/>
    <s v="Altona"/>
    <x v="1"/>
    <n v="17.55"/>
    <m/>
    <x v="0"/>
    <m/>
    <m/>
    <m/>
    <m/>
    <m/>
    <m/>
    <s v="North"/>
    <n v="323606"/>
    <m/>
    <m/>
    <m/>
    <m/>
    <m/>
    <m/>
    <n v="12910"/>
    <s v="Clinton"/>
    <s v="NY"/>
    <s v="North Country"/>
    <x v="0"/>
    <n v="2009"/>
    <n v="10"/>
    <n v="102"/>
    <n v="96.9"/>
    <n v="179316"/>
    <n v="188282"/>
    <m/>
    <m/>
    <s v="POINT (-73.65417 44.888405)"/>
  </r>
  <r>
    <d v="2024-01-30T00:00:00"/>
    <x v="0"/>
    <s v="Bliss"/>
    <x v="1"/>
    <n v="14.85"/>
    <m/>
    <x v="0"/>
    <m/>
    <m/>
    <m/>
    <m/>
    <m/>
    <m/>
    <s v="Genesee"/>
    <n v="323608"/>
    <m/>
    <m/>
    <m/>
    <m/>
    <m/>
    <m/>
    <n v="14024"/>
    <s v="Wyoming"/>
    <s v="NY"/>
    <s v="Finger Lakes"/>
    <x v="0"/>
    <n v="2008"/>
    <n v="10"/>
    <n v="100.5"/>
    <n v="95.5"/>
    <n v="182590"/>
    <n v="191720"/>
    <m/>
    <m/>
    <s v="POINT (-78.254915 42.57816)"/>
  </r>
  <r>
    <d v="2024-01-30T00:00:00"/>
    <x v="0"/>
    <s v="Chateaugay Wind Farm"/>
    <x v="1"/>
    <n v="17.75"/>
    <m/>
    <x v="0"/>
    <m/>
    <m/>
    <m/>
    <m/>
    <m/>
    <m/>
    <s v="North"/>
    <m/>
    <m/>
    <m/>
    <m/>
    <m/>
    <m/>
    <m/>
    <n v="12920"/>
    <s v="Clinton"/>
    <s v="NY"/>
    <s v="North Country"/>
    <x v="0"/>
    <n v="2009"/>
    <n v="10"/>
    <n v="106.5"/>
    <n v="101.2"/>
    <n v="204817"/>
    <n v="215058"/>
    <m/>
    <m/>
    <s v="POINT (-74.07652 44.925855)"/>
  </r>
  <r>
    <d v="2024-01-30T00:00:00"/>
    <x v="0"/>
    <s v="Clinton Wind"/>
    <x v="1"/>
    <n v="14.85"/>
    <m/>
    <x v="0"/>
    <m/>
    <m/>
    <m/>
    <m/>
    <m/>
    <m/>
    <s v="North"/>
    <m/>
    <m/>
    <m/>
    <m/>
    <m/>
    <m/>
    <m/>
    <n v="12962"/>
    <s v="Clinton"/>
    <s v="NY"/>
    <s v="North Country"/>
    <x v="0"/>
    <n v="2008"/>
    <n v="10"/>
    <n v="100.5"/>
    <n v="95.5"/>
    <n v="172140"/>
    <n v="180747"/>
    <m/>
    <m/>
    <s v="POINT (-73.5638682 44.6941568)"/>
  </r>
  <r>
    <d v="2024-01-30T00:00:00"/>
    <x v="0"/>
    <s v="Cohocton"/>
    <x v="1"/>
    <n v="19.940000000000001"/>
    <m/>
    <x v="0"/>
    <m/>
    <m/>
    <m/>
    <m/>
    <m/>
    <m/>
    <s v="Central"/>
    <m/>
    <m/>
    <m/>
    <m/>
    <m/>
    <m/>
    <m/>
    <n v="14826"/>
    <s v="Steuben"/>
    <s v="NY"/>
    <s v="Southern Tier"/>
    <x v="0"/>
    <n v="2009"/>
    <n v="10"/>
    <n v="87.5"/>
    <n v="8.3000000000000007"/>
    <n v="21247"/>
    <n v="23372"/>
    <m/>
    <m/>
    <s v="POINT (-77.5002615 42.4986438)"/>
  </r>
  <r>
    <d v="2024-01-30T00:00:00"/>
    <x v="0"/>
    <s v="Dutch Hill"/>
    <x v="1"/>
    <n v="13.86"/>
    <m/>
    <x v="0"/>
    <m/>
    <m/>
    <m/>
    <m/>
    <m/>
    <m/>
    <s v="Central"/>
    <m/>
    <m/>
    <m/>
    <m/>
    <m/>
    <m/>
    <m/>
    <n v="14826"/>
    <s v="Steuben"/>
    <s v="NY"/>
    <s v="Southern Tier"/>
    <x v="0"/>
    <n v="2009"/>
    <n v="10"/>
    <n v="37.5"/>
    <n v="4.3"/>
    <n v="8513"/>
    <n v="8513"/>
    <m/>
    <m/>
    <s v="POINT (-77.5002615 42.4986438)"/>
  </r>
  <r>
    <d v="2024-01-30T00:00:00"/>
    <x v="0"/>
    <s v="Ellenburg"/>
    <x v="1"/>
    <n v="14.85"/>
    <m/>
    <x v="0"/>
    <m/>
    <m/>
    <m/>
    <m/>
    <m/>
    <m/>
    <s v="North"/>
    <m/>
    <m/>
    <m/>
    <m/>
    <m/>
    <m/>
    <m/>
    <n v="12923"/>
    <s v="Clinton"/>
    <s v="NY"/>
    <s v="North Country"/>
    <x v="0"/>
    <n v="2008"/>
    <n v="10"/>
    <n v="81"/>
    <n v="77"/>
    <n v="159410"/>
    <n v="167381"/>
    <m/>
    <m/>
    <s v="POINT (-73.9322061 44.9552406)"/>
  </r>
  <r>
    <d v="2024-01-30T00:00:00"/>
    <x v="0"/>
    <s v="Allens Falls"/>
    <x v="1"/>
    <n v="8.5"/>
    <m/>
    <x v="1"/>
    <m/>
    <m/>
    <m/>
    <m/>
    <m/>
    <m/>
    <s v="Mohawk Valley"/>
    <n v="24042"/>
    <m/>
    <m/>
    <m/>
    <m/>
    <m/>
    <m/>
    <n v="13676"/>
    <s v="St Lawrence"/>
    <s v="NY"/>
    <s v="North Country"/>
    <x v="0"/>
    <n v="2008"/>
    <n v="10"/>
    <n v="0.3"/>
    <n v="0.3"/>
    <n v="1523"/>
    <n v="1675"/>
    <m/>
    <m/>
    <s v="POINT (-74.982955 44.67295)"/>
  </r>
  <r>
    <d v="2024-01-30T00:00:00"/>
    <x v="0"/>
    <s v="Browns Falls"/>
    <x v="1"/>
    <n v="8"/>
    <m/>
    <x v="1"/>
    <m/>
    <m/>
    <m/>
    <m/>
    <m/>
    <m/>
    <s v="Mohawk Valley"/>
    <n v="24044"/>
    <m/>
    <m/>
    <m/>
    <m/>
    <m/>
    <m/>
    <n v="13670"/>
    <s v="St Lawrence"/>
    <s v="NY"/>
    <s v="North Country"/>
    <x v="0"/>
    <n v="2008"/>
    <n v="10"/>
    <n v="0.4"/>
    <n v="0.4"/>
    <n v="1161"/>
    <n v="1277"/>
    <m/>
    <m/>
    <s v="POINT (-75.06606 44.19779)"/>
  </r>
  <r>
    <d v="2024-01-30T00:00:00"/>
    <x v="0"/>
    <s v="Colton"/>
    <x v="1"/>
    <n v="8.25"/>
    <m/>
    <x v="1"/>
    <m/>
    <m/>
    <m/>
    <m/>
    <m/>
    <m/>
    <s v="Mohawk Valley"/>
    <n v="24057"/>
    <m/>
    <m/>
    <m/>
    <m/>
    <m/>
    <m/>
    <n v="13625"/>
    <s v="St Lawrence"/>
    <s v="NY"/>
    <s v="North Country"/>
    <x v="0"/>
    <n v="2008"/>
    <n v="10"/>
    <n v="0.7"/>
    <n v="0.7"/>
    <n v="4410"/>
    <n v="4851"/>
    <m/>
    <m/>
    <s v="POINT (-74.93936 44.55287)"/>
  </r>
  <r>
    <d v="2024-01-30T00:00:00"/>
    <x v="0"/>
    <s v="Eagle"/>
    <x v="1"/>
    <n v="9"/>
    <m/>
    <x v="1"/>
    <m/>
    <m/>
    <m/>
    <m/>
    <m/>
    <m/>
    <s v="Mohawk Valley"/>
    <n v="10063"/>
    <m/>
    <m/>
    <m/>
    <m/>
    <m/>
    <m/>
    <n v="13327"/>
    <s v="Lewis"/>
    <s v="NY"/>
    <s v="North Country"/>
    <x v="0"/>
    <n v="2008"/>
    <n v="10"/>
    <n v="0.5"/>
    <n v="0.5"/>
    <n v="2892"/>
    <n v="3181"/>
    <m/>
    <m/>
    <s v="POINT (-75.3877596 43.89345)"/>
  </r>
  <r>
    <d v="2024-01-30T00:00:00"/>
    <x v="0"/>
    <s v="East Norfolk"/>
    <x v="1"/>
    <n v="9.9700000000000006"/>
    <m/>
    <x v="1"/>
    <m/>
    <m/>
    <m/>
    <m/>
    <m/>
    <m/>
    <s v="Mohawk Valley"/>
    <n v="24057"/>
    <m/>
    <m/>
    <m/>
    <m/>
    <m/>
    <m/>
    <n v="13667"/>
    <s v="St Lawrence"/>
    <s v="NY"/>
    <s v="North Country"/>
    <x v="0"/>
    <n v="2008"/>
    <n v="10"/>
    <n v="0.9"/>
    <n v="0.9"/>
    <n v="5643"/>
    <n v="6207.3"/>
    <m/>
    <m/>
    <s v="POINT (-74.9896725 44.8002742)"/>
  </r>
  <r>
    <d v="2024-01-30T00:00:00"/>
    <x v="0"/>
    <s v="Higley Falls"/>
    <x v="1"/>
    <n v="9.9499999999999993"/>
    <m/>
    <x v="1"/>
    <m/>
    <m/>
    <m/>
    <m/>
    <m/>
    <m/>
    <s v="Mohawk Valley"/>
    <n v="24057"/>
    <m/>
    <m/>
    <m/>
    <m/>
    <m/>
    <m/>
    <n v="13625"/>
    <s v="St Lawrence"/>
    <s v="NY"/>
    <s v="North Country"/>
    <x v="0"/>
    <n v="2008"/>
    <n v="10"/>
    <n v="1.9"/>
    <n v="1.9"/>
    <n v="10589"/>
    <n v="11648"/>
    <m/>
    <m/>
    <s v="POINT (-74.93936 44.55287)"/>
  </r>
  <r>
    <d v="2024-01-30T00:00:00"/>
    <x v="0"/>
    <s v="Norfolk"/>
    <x v="1"/>
    <n v="9.9600000000000009"/>
    <m/>
    <x v="1"/>
    <m/>
    <m/>
    <m/>
    <m/>
    <m/>
    <m/>
    <s v="Mohawk Valley"/>
    <n v="24057"/>
    <m/>
    <m/>
    <m/>
    <m/>
    <m/>
    <m/>
    <n v="13667"/>
    <s v="St Lawrence"/>
    <s v="NY"/>
    <s v="North Country"/>
    <x v="0"/>
    <n v="2008"/>
    <n v="10"/>
    <n v="1.5"/>
    <n v="1.5"/>
    <n v="6822"/>
    <n v="7504"/>
    <m/>
    <m/>
    <s v="POINT (-74.9896725 44.8002742)"/>
  </r>
  <r>
    <d v="2024-01-30T00:00:00"/>
    <x v="0"/>
    <s v="Norwood"/>
    <x v="1"/>
    <n v="9.99"/>
    <m/>
    <x v="1"/>
    <m/>
    <m/>
    <m/>
    <m/>
    <m/>
    <m/>
    <s v="Mohawk Valley"/>
    <n v="24057"/>
    <m/>
    <m/>
    <m/>
    <m/>
    <m/>
    <m/>
    <n v="13668"/>
    <s v="St Lawrence"/>
    <s v="NY"/>
    <s v="North Country"/>
    <x v="0"/>
    <n v="2008"/>
    <n v="10"/>
    <n v="0.5"/>
    <n v="0.5"/>
    <n v="4207"/>
    <n v="4628"/>
    <m/>
    <m/>
    <s v="POINT (-74.996245 44.74861)"/>
  </r>
  <r>
    <d v="2024-01-30T00:00:00"/>
    <x v="0"/>
    <s v="Oswego Falls"/>
    <x v="1"/>
    <n v="8.75"/>
    <m/>
    <x v="1"/>
    <m/>
    <m/>
    <m/>
    <m/>
    <m/>
    <m/>
    <s v="Central"/>
    <n v="24041"/>
    <m/>
    <m/>
    <m/>
    <m/>
    <m/>
    <m/>
    <n v="13069"/>
    <s v="Oswego"/>
    <s v="NY"/>
    <s v="Central New York"/>
    <x v="0"/>
    <n v="2008"/>
    <n v="10"/>
    <n v="0.6"/>
    <n v="0.6"/>
    <n v="2688"/>
    <n v="2957"/>
    <m/>
    <m/>
    <s v="POINT (-76.41174 43.325035)"/>
  </r>
  <r>
    <d v="2024-01-30T00:00:00"/>
    <x v="0"/>
    <s v="Raymondville"/>
    <x v="1"/>
    <n v="9.98"/>
    <m/>
    <x v="1"/>
    <m/>
    <m/>
    <m/>
    <m/>
    <m/>
    <m/>
    <s v="Mohawk Valley"/>
    <n v="24057"/>
    <m/>
    <m/>
    <m/>
    <m/>
    <m/>
    <m/>
    <n v="13667"/>
    <s v="St Lawrence"/>
    <s v="NY"/>
    <s v="North Country"/>
    <x v="0"/>
    <n v="2008"/>
    <n v="10"/>
    <n v="0.7"/>
    <n v="0.7"/>
    <n v="3291"/>
    <n v="3620"/>
    <m/>
    <m/>
    <s v="POINT (-74.9896725 44.8002742)"/>
  </r>
  <r>
    <d v="2024-01-30T00:00:00"/>
    <x v="0"/>
    <s v="Bellmont"/>
    <x v="1"/>
    <n v="17.75"/>
    <m/>
    <x v="0"/>
    <m/>
    <m/>
    <m/>
    <m/>
    <m/>
    <m/>
    <s v="North"/>
    <m/>
    <m/>
    <m/>
    <m/>
    <m/>
    <m/>
    <m/>
    <n v="12969"/>
    <s v="Franklin"/>
    <s v="NY"/>
    <s v="North Country"/>
    <x v="1"/>
    <m/>
    <n v="10"/>
    <n v="21"/>
    <n v="19.95"/>
    <n v="57671"/>
    <n v="63438"/>
    <m/>
    <m/>
    <s v="POINT (-74.1372737 44.7030763)"/>
  </r>
  <r>
    <d v="2024-01-30T00:00:00"/>
    <x v="0"/>
    <s v="Niagara Generating Facility*"/>
    <x v="1"/>
    <n v="11.99"/>
    <m/>
    <x v="2"/>
    <m/>
    <m/>
    <m/>
    <m/>
    <m/>
    <m/>
    <s v="West"/>
    <m/>
    <m/>
    <m/>
    <m/>
    <m/>
    <m/>
    <m/>
    <n v="14304"/>
    <s v="Niagara"/>
    <s v="NY"/>
    <s v="Western New York"/>
    <x v="0"/>
    <n v="2008"/>
    <n v="10"/>
    <n v="26"/>
    <n v="26"/>
    <n v="180500"/>
    <n v="189525"/>
    <m/>
    <m/>
    <s v="POINT (-78.96109 43.090764)"/>
  </r>
  <r>
    <d v="2024-01-30T00:00:00"/>
    <x v="0"/>
    <s v="Prattsburgh Windfarm"/>
    <x v="1"/>
    <n v="16.940000000000001"/>
    <m/>
    <x v="0"/>
    <m/>
    <m/>
    <m/>
    <m/>
    <m/>
    <m/>
    <s v="Central"/>
    <m/>
    <m/>
    <m/>
    <m/>
    <m/>
    <m/>
    <m/>
    <n v="14873"/>
    <s v="Steuben"/>
    <s v="NY"/>
    <s v="Southern Tier"/>
    <x v="1"/>
    <m/>
    <n v="10"/>
    <n v="55.5"/>
    <n v="5.55"/>
    <n v="14245"/>
    <n v="15670"/>
    <m/>
    <m/>
    <s v="POINT (-77.2854541 42.5262895)"/>
  </r>
  <r>
    <d v="2024-01-30T00:00:00"/>
    <x v="0"/>
    <s v="Cohocton*"/>
    <x v="2"/>
    <n v="16.5"/>
    <m/>
    <x v="0"/>
    <m/>
    <m/>
    <m/>
    <m/>
    <m/>
    <m/>
    <s v="Central"/>
    <m/>
    <m/>
    <m/>
    <m/>
    <m/>
    <m/>
    <m/>
    <n v="14826"/>
    <s v="Steuben"/>
    <s v="NY"/>
    <s v="Southern Tier"/>
    <x v="0"/>
    <n v="2009"/>
    <n v="10"/>
    <m/>
    <n v="26.3"/>
    <n v="65700"/>
    <n v="65700"/>
    <m/>
    <m/>
    <s v="POINT (-77.5002615 42.4986438)"/>
  </r>
  <r>
    <d v="2024-01-30T00:00:00"/>
    <x v="0"/>
    <s v="Dutch Hill*"/>
    <x v="2"/>
    <n v="16.5"/>
    <m/>
    <x v="0"/>
    <m/>
    <m/>
    <m/>
    <m/>
    <m/>
    <m/>
    <s v="Central"/>
    <n v="323617"/>
    <m/>
    <m/>
    <m/>
    <m/>
    <m/>
    <m/>
    <n v="14826"/>
    <s v="Steuben"/>
    <s v="NY"/>
    <s v="Southern Tier"/>
    <x v="0"/>
    <n v="2009"/>
    <n v="10"/>
    <m/>
    <n v="11.3"/>
    <n v="28200"/>
    <n v="28200"/>
    <m/>
    <m/>
    <s v="POINT (-77.5002615 42.4986438)"/>
  </r>
  <r>
    <d v="2024-01-30T00:00:00"/>
    <x v="0"/>
    <s v="Wethersfield"/>
    <x v="2"/>
    <n v="15.25"/>
    <m/>
    <x v="0"/>
    <m/>
    <m/>
    <m/>
    <m/>
    <m/>
    <m/>
    <s v="Genesee"/>
    <n v="323626"/>
    <m/>
    <m/>
    <m/>
    <m/>
    <m/>
    <m/>
    <n v="14066"/>
    <s v="Wyoming"/>
    <s v="NY"/>
    <s v="Finger Lakes"/>
    <x v="0"/>
    <n v="2009"/>
    <n v="10"/>
    <n v="126"/>
    <n v="119.7"/>
    <n v="314572"/>
    <n v="314572"/>
    <m/>
    <m/>
    <s v="POINT (-78.13412 42.64708)"/>
  </r>
  <r>
    <d v="2024-01-30T00:00:00"/>
    <x v="0"/>
    <s v="Effley"/>
    <x v="2"/>
    <n v="9.99"/>
    <m/>
    <x v="1"/>
    <m/>
    <m/>
    <m/>
    <m/>
    <m/>
    <m/>
    <s v="Mohawk Valley"/>
    <n v="24048"/>
    <m/>
    <m/>
    <m/>
    <m/>
    <m/>
    <m/>
    <n v="13327"/>
    <s v="Lewis"/>
    <s v="NY"/>
    <s v="North Country"/>
    <x v="0"/>
    <n v="2009"/>
    <n v="10"/>
    <n v="0.3"/>
    <n v="0.3"/>
    <n v="1399"/>
    <n v="1399"/>
    <m/>
    <m/>
    <s v="POINT (-75.3877596 43.89345)"/>
  </r>
  <r>
    <d v="2024-01-30T00:00:00"/>
    <x v="0"/>
    <s v="High Falls"/>
    <x v="2"/>
    <n v="20"/>
    <m/>
    <x v="1"/>
    <m/>
    <m/>
    <m/>
    <m/>
    <m/>
    <m/>
    <m/>
    <m/>
    <m/>
    <m/>
    <m/>
    <m/>
    <m/>
    <m/>
    <s v="J0X2L"/>
    <m/>
    <s v="QC"/>
    <m/>
    <x v="0"/>
    <n v="2009"/>
    <n v="10"/>
    <n v="14.7"/>
    <n v="14"/>
    <n v="26410"/>
    <n v="26410"/>
    <m/>
    <m/>
    <m/>
  </r>
  <r>
    <d v="2024-01-30T00:00:00"/>
    <x v="0"/>
    <s v="Piercefield"/>
    <x v="2"/>
    <n v="9.98"/>
    <m/>
    <x v="1"/>
    <m/>
    <m/>
    <m/>
    <m/>
    <m/>
    <m/>
    <s v="North"/>
    <n v="24042"/>
    <m/>
    <m/>
    <m/>
    <m/>
    <m/>
    <m/>
    <n v="12973"/>
    <s v="St Lawrence"/>
    <s v="NY"/>
    <s v="North Country"/>
    <x v="0"/>
    <n v="2009"/>
    <n v="10"/>
    <n v="0.1"/>
    <n v="0.1"/>
    <n v="385"/>
    <n v="385"/>
    <m/>
    <m/>
    <s v="POINT (-74.568065 44.23241)"/>
  </r>
  <r>
    <d v="2024-01-30T00:00:00"/>
    <x v="0"/>
    <s v="Prattsburgh"/>
    <x v="2"/>
    <n v="16.5"/>
    <m/>
    <x v="0"/>
    <m/>
    <m/>
    <m/>
    <m/>
    <m/>
    <m/>
    <s v="Central"/>
    <m/>
    <m/>
    <m/>
    <m/>
    <m/>
    <m/>
    <m/>
    <n v="14873"/>
    <s v="Steuben"/>
    <s v="NY"/>
    <s v="Southern Tier"/>
    <x v="1"/>
    <m/>
    <n v="10"/>
    <n v="54"/>
    <n v="16.2"/>
    <n v="40500"/>
    <n v="40500"/>
    <m/>
    <m/>
    <s v="POINT (-77.2854541 42.5262895)"/>
  </r>
  <r>
    <d v="2024-01-30T00:00:00"/>
    <x v="0"/>
    <s v="Sherman Island"/>
    <x v="2"/>
    <n v="13.99"/>
    <m/>
    <x v="1"/>
    <m/>
    <m/>
    <m/>
    <m/>
    <m/>
    <m/>
    <s v="Capital"/>
    <m/>
    <m/>
    <m/>
    <m/>
    <m/>
    <m/>
    <m/>
    <n v="12804"/>
    <s v="Warren"/>
    <s v="NY"/>
    <s v="Capital Region"/>
    <x v="0"/>
    <n v="2009"/>
    <n v="10"/>
    <n v="4.7"/>
    <n v="4.5"/>
    <n v="19292"/>
    <n v="19292"/>
    <m/>
    <m/>
    <s v="POINT (-73.678785 43.33471)"/>
  </r>
  <r>
    <d v="2024-01-30T00:00:00"/>
    <x v="0"/>
    <s v="AES Greenidge"/>
    <x v="2"/>
    <n v="19.25"/>
    <m/>
    <x v="2"/>
    <m/>
    <m/>
    <m/>
    <m/>
    <m/>
    <m/>
    <s v="Central"/>
    <m/>
    <m/>
    <m/>
    <m/>
    <m/>
    <m/>
    <m/>
    <n v="14527"/>
    <s v="Yates"/>
    <s v="NY"/>
    <s v="Finger Lakes"/>
    <x v="0"/>
    <n v="2009"/>
    <n v="3"/>
    <n v="4"/>
    <m/>
    <n v="28500"/>
    <n v="28500"/>
    <m/>
    <m/>
    <s v="POINT (-77.05514 42.660715)"/>
  </r>
  <r>
    <d v="2024-01-30T00:00:00"/>
    <x v="0"/>
    <s v="Hardscrabble"/>
    <x v="3"/>
    <n v="15.5"/>
    <m/>
    <x v="0"/>
    <m/>
    <m/>
    <m/>
    <m/>
    <m/>
    <m/>
    <s v="Mohawk Valley"/>
    <m/>
    <m/>
    <m/>
    <m/>
    <m/>
    <m/>
    <m/>
    <n v="13416"/>
    <s v="Herkimer"/>
    <s v="NY"/>
    <s v="Mohawk Valley"/>
    <x v="0"/>
    <n v="2011"/>
    <n v="10"/>
    <n v="74"/>
    <n v="43.7"/>
    <n v="121508"/>
    <n v="121508"/>
    <m/>
    <m/>
    <s v="POINT (-75.0152971 43.1886557)"/>
  </r>
  <r>
    <d v="2024-01-30T00:00:00"/>
    <x v="0"/>
    <s v="School Street"/>
    <x v="3"/>
    <n v="9.49"/>
    <m/>
    <x v="1"/>
    <m/>
    <m/>
    <m/>
    <m/>
    <m/>
    <m/>
    <s v="Capital"/>
    <n v="24059"/>
    <m/>
    <m/>
    <m/>
    <m/>
    <m/>
    <m/>
    <n v="12047"/>
    <s v="Albany"/>
    <s v="NY"/>
    <s v="Capital Region"/>
    <x v="0"/>
    <n v="2011"/>
    <n v="10"/>
    <n v="5.2"/>
    <n v="4.9000000000000004"/>
    <n v="21885"/>
    <n v="21885"/>
    <m/>
    <m/>
    <s v="POINT (-73.7045184 42.7728676)"/>
  </r>
  <r>
    <d v="2024-01-30T00:00:00"/>
    <x v="0"/>
    <s v="Stewarts Bridge Hydro (Upgrade)"/>
    <x v="3"/>
    <n v="9.24"/>
    <m/>
    <x v="1"/>
    <m/>
    <m/>
    <m/>
    <m/>
    <m/>
    <m/>
    <s v="Capital"/>
    <n v="24058"/>
    <m/>
    <m/>
    <m/>
    <m/>
    <m/>
    <m/>
    <n v="12822"/>
    <s v="Saratoga"/>
    <s v="NY"/>
    <s v="Capital Region"/>
    <x v="0"/>
    <n v="2011"/>
    <n v="10"/>
    <n v="2.9"/>
    <n v="2.76"/>
    <n v="11609"/>
    <n v="11609"/>
    <m/>
    <m/>
    <s v="POINT (-73.8343632 43.2417323)"/>
  </r>
  <r>
    <d v="2024-01-30T00:00:00"/>
    <x v="0"/>
    <s v="Albany 1"/>
    <x v="4"/>
    <n v="13.85"/>
    <m/>
    <x v="3"/>
    <m/>
    <m/>
    <m/>
    <m/>
    <m/>
    <m/>
    <s v="Capital"/>
    <n v="323615"/>
    <m/>
    <m/>
    <m/>
    <m/>
    <m/>
    <m/>
    <n v="12205"/>
    <s v="Albany"/>
    <s v="NY"/>
    <s v="Capital Region"/>
    <x v="0"/>
    <n v="2011"/>
    <n v="10"/>
    <n v="0.9"/>
    <n v="0.86"/>
    <n v="5625"/>
    <n v="5625"/>
    <m/>
    <m/>
    <s v="POINT (-73.79864 42.694925)"/>
  </r>
  <r>
    <d v="2024-01-30T00:00:00"/>
    <x v="0"/>
    <s v="Hardscrabble Wind Energy Project"/>
    <x v="4"/>
    <n v="21.5"/>
    <m/>
    <x v="0"/>
    <m/>
    <m/>
    <m/>
    <m/>
    <m/>
    <m/>
    <s v="Mohawk Valley"/>
    <m/>
    <m/>
    <m/>
    <m/>
    <m/>
    <m/>
    <m/>
    <n v="13416"/>
    <s v="Herkimer"/>
    <s v="NY"/>
    <s v="Mohawk Valley"/>
    <x v="0"/>
    <n v="2011"/>
    <n v="10"/>
    <n v="0"/>
    <n v="26.64"/>
    <n v="74141"/>
    <n v="74141"/>
    <m/>
    <m/>
    <s v="POINT (-75.0152971 43.1886557)"/>
  </r>
  <r>
    <d v="2024-01-30T00:00:00"/>
    <x v="0"/>
    <s v="High Sheldon"/>
    <x v="4"/>
    <n v="18.5"/>
    <m/>
    <x v="0"/>
    <m/>
    <m/>
    <m/>
    <m/>
    <m/>
    <m/>
    <s v="West"/>
    <m/>
    <m/>
    <m/>
    <m/>
    <m/>
    <m/>
    <m/>
    <n v="14145"/>
    <s v="Wyoming"/>
    <s v="NY"/>
    <s v="Finger Lakes"/>
    <x v="0"/>
    <n v="2012"/>
    <n v="10"/>
    <n v="112.5"/>
    <n v="106.9"/>
    <n v="228200"/>
    <n v="228200"/>
    <m/>
    <m/>
    <s v="POINT (-78.4487301 42.7018621)"/>
  </r>
  <r>
    <d v="2024-01-30T00:00:00"/>
    <x v="0"/>
    <s v="Mechanicville"/>
    <x v="4"/>
    <n v="17.5"/>
    <m/>
    <x v="1"/>
    <m/>
    <m/>
    <m/>
    <m/>
    <m/>
    <m/>
    <s v="Capital"/>
    <m/>
    <m/>
    <m/>
    <m/>
    <m/>
    <m/>
    <m/>
    <n v="12118"/>
    <s v="Saratoga"/>
    <s v="NY"/>
    <s v="Capital Region"/>
    <x v="0"/>
    <n v="2011"/>
    <n v="10"/>
    <n v="4.5"/>
    <n v="4.28"/>
    <n v="19000"/>
    <n v="19000"/>
    <m/>
    <m/>
    <s v="POINT (-73.6917352 42.9054478)"/>
  </r>
  <r>
    <d v="2024-01-30T00:00:00"/>
    <x v="0"/>
    <s v="Steel Winds II"/>
    <x v="4"/>
    <n v="20"/>
    <m/>
    <x v="0"/>
    <m/>
    <m/>
    <m/>
    <m/>
    <m/>
    <m/>
    <s v="West"/>
    <n v="323693"/>
    <m/>
    <m/>
    <m/>
    <m/>
    <m/>
    <m/>
    <n v="14218"/>
    <s v="Erie"/>
    <s v="NY"/>
    <s v="Western New York"/>
    <x v="0"/>
    <n v="2012"/>
    <n v="10"/>
    <n v="15"/>
    <n v="14"/>
    <n v="37430"/>
    <n v="37430"/>
    <m/>
    <m/>
    <s v="POINT (-78.82654 42.820135)"/>
  </r>
  <r>
    <d v="2024-01-30T00:00:00"/>
    <x v="0"/>
    <s v="Stuyvesant Falls"/>
    <x v="4"/>
    <n v="19.5"/>
    <m/>
    <x v="1"/>
    <m/>
    <m/>
    <m/>
    <m/>
    <m/>
    <m/>
    <s v="Capital"/>
    <m/>
    <m/>
    <m/>
    <m/>
    <m/>
    <m/>
    <m/>
    <n v="12173"/>
    <s v="Columbia"/>
    <s v="NY"/>
    <s v="Capital Region"/>
    <x v="0"/>
    <n v="2013"/>
    <n v="10"/>
    <n v="6"/>
    <n v="5.7"/>
    <n v="11677"/>
    <n v="11677"/>
    <m/>
    <m/>
    <s v="POINT (-73.78091 42.39024)"/>
  </r>
  <r>
    <d v="2024-01-30T00:00:00"/>
    <x v="0"/>
    <s v="Taylorville Hydro"/>
    <x v="4"/>
    <n v="14.62"/>
    <m/>
    <x v="1"/>
    <m/>
    <m/>
    <m/>
    <m/>
    <m/>
    <m/>
    <s v="Mohawk Valley"/>
    <n v="24048"/>
    <m/>
    <m/>
    <m/>
    <m/>
    <m/>
    <m/>
    <n v="13327"/>
    <s v="Lewis"/>
    <s v="NY"/>
    <s v="North Country"/>
    <x v="0"/>
    <n v="2011"/>
    <n v="10"/>
    <n v="0.1"/>
    <n v="0.1"/>
    <n v="684"/>
    <n v="684"/>
    <m/>
    <m/>
    <s v="POINT (-75.3877596 43.89345)"/>
  </r>
  <r>
    <d v="2024-01-30T00:00:00"/>
    <x v="0"/>
    <s v="Wappingers Falls"/>
    <x v="4"/>
    <n v="20"/>
    <m/>
    <x v="1"/>
    <m/>
    <m/>
    <m/>
    <m/>
    <m/>
    <m/>
    <s v="Hudson Valley"/>
    <m/>
    <m/>
    <m/>
    <m/>
    <m/>
    <m/>
    <m/>
    <n v="12590"/>
    <s v="Dutchess"/>
    <s v="NY"/>
    <s v="Mid-Hudson"/>
    <x v="0"/>
    <n v="2011"/>
    <n v="10"/>
    <n v="0.12"/>
    <n v="0.11"/>
    <n v="474"/>
    <n v="474"/>
    <m/>
    <m/>
    <s v="POINT (-73.915605 41.597195)"/>
  </r>
  <r>
    <d v="2024-01-30T00:00:00"/>
    <x v="0"/>
    <s v="Stewarts Bridge"/>
    <x v="5"/>
    <n v="19.75"/>
    <m/>
    <x v="1"/>
    <m/>
    <m/>
    <m/>
    <m/>
    <m/>
    <m/>
    <s v="Capital"/>
    <n v="24058"/>
    <m/>
    <m/>
    <m/>
    <m/>
    <m/>
    <m/>
    <n v="12822"/>
    <s v="Saratoga"/>
    <s v="NY"/>
    <s v="Capital Region"/>
    <x v="0"/>
    <n v="2013"/>
    <n v="10"/>
    <n v="2.6"/>
    <n v="2.4900000000000002"/>
    <n v="10491"/>
    <n v="10491"/>
    <m/>
    <m/>
    <s v="POINT (-73.8343632 43.2417323)"/>
  </r>
  <r>
    <d v="2024-01-30T00:00:00"/>
    <x v="0"/>
    <s v="Albany 2"/>
    <x v="5"/>
    <n v="14.95"/>
    <m/>
    <x v="3"/>
    <m/>
    <m/>
    <m/>
    <m/>
    <m/>
    <m/>
    <s v="Capital"/>
    <n v="323615"/>
    <m/>
    <m/>
    <m/>
    <m/>
    <m/>
    <m/>
    <n v="12205"/>
    <s v="Albany"/>
    <s v="NY"/>
    <s v="Capital Region"/>
    <x v="0"/>
    <n v="2012"/>
    <n v="10"/>
    <n v="3.2"/>
    <n v="3"/>
    <n v="22340"/>
    <n v="22340"/>
    <m/>
    <m/>
    <s v="POINT (-73.79864 42.694925)"/>
  </r>
  <r>
    <d v="2024-01-30T00:00:00"/>
    <x v="0"/>
    <s v="Black Brook"/>
    <x v="5"/>
    <n v="25"/>
    <m/>
    <x v="1"/>
    <m/>
    <m/>
    <m/>
    <m/>
    <m/>
    <m/>
    <s v="Mohawk Valley"/>
    <m/>
    <m/>
    <m/>
    <m/>
    <m/>
    <m/>
    <m/>
    <n v="12912"/>
    <s v="Clinton"/>
    <s v="NY"/>
    <s v="North Country"/>
    <x v="0"/>
    <n v="2011"/>
    <n v="10"/>
    <n v="0.64"/>
    <n v="0.61"/>
    <n v="1900"/>
    <n v="1900"/>
    <m/>
    <m/>
    <s v="POINT (-73.67739 44.444075)"/>
  </r>
  <r>
    <d v="2024-01-30T00:00:00"/>
    <x v="0"/>
    <s v="Chautauqua LFGE"/>
    <x v="5"/>
    <n v="25"/>
    <m/>
    <x v="3"/>
    <m/>
    <m/>
    <m/>
    <m/>
    <m/>
    <m/>
    <s v="West"/>
    <n v="323629"/>
    <m/>
    <m/>
    <m/>
    <m/>
    <m/>
    <m/>
    <n v="14701"/>
    <s v="Chautauqua"/>
    <s v="NY"/>
    <s v="Western New York"/>
    <x v="0"/>
    <n v="2011"/>
    <n v="10"/>
    <n v="8"/>
    <n v="2.11"/>
    <n v="11209"/>
    <n v="11209"/>
    <m/>
    <m/>
    <s v="POINT (-79.238355 42.099115)"/>
  </r>
  <r>
    <d v="2024-01-30T00:00:00"/>
    <x v="0"/>
    <s v="DANC"/>
    <x v="5"/>
    <n v="26"/>
    <m/>
    <x v="3"/>
    <m/>
    <m/>
    <m/>
    <m/>
    <m/>
    <m/>
    <s v="Mohawk Valley"/>
    <m/>
    <m/>
    <m/>
    <m/>
    <m/>
    <m/>
    <m/>
    <n v="13682"/>
    <s v="Jefferson"/>
    <s v="NY"/>
    <s v="North Country"/>
    <x v="0"/>
    <n v="2011"/>
    <n v="10"/>
    <n v="4.8"/>
    <n v="4"/>
    <n v="19178"/>
    <n v="19178"/>
    <m/>
    <m/>
    <s v="POINT (-75.93664 43.852315)"/>
  </r>
  <r>
    <d v="2024-01-30T00:00:00"/>
    <x v="0"/>
    <s v="Howard"/>
    <x v="5"/>
    <n v="17.5"/>
    <m/>
    <x v="0"/>
    <m/>
    <m/>
    <m/>
    <m/>
    <m/>
    <m/>
    <s v="Central"/>
    <n v="323690"/>
    <m/>
    <m/>
    <m/>
    <m/>
    <m/>
    <m/>
    <n v="14823"/>
    <s v="Steuben"/>
    <s v="NY"/>
    <s v="Southern Tier"/>
    <x v="0"/>
    <n v="2012"/>
    <n v="10"/>
    <n v="51.25"/>
    <n v="46.13"/>
    <n v="115184"/>
    <n v="115184"/>
    <m/>
    <m/>
    <s v="POINT (-77.605625 42.26788)"/>
  </r>
  <r>
    <d v="2024-01-30T00:00:00"/>
    <x v="0"/>
    <s v="Hyland LFGE"/>
    <x v="5"/>
    <n v="20.49"/>
    <m/>
    <x v="3"/>
    <m/>
    <m/>
    <m/>
    <m/>
    <m/>
    <m/>
    <s v="Genesee"/>
    <m/>
    <m/>
    <m/>
    <m/>
    <m/>
    <m/>
    <m/>
    <n v="14709"/>
    <s v="Allegany"/>
    <s v="NY"/>
    <s v="Western New York"/>
    <x v="0"/>
    <n v="2011"/>
    <n v="10"/>
    <n v="4.8"/>
    <n v="2.2000000000000002"/>
    <n v="15396"/>
    <n v="15396"/>
    <m/>
    <m/>
    <s v="POINT (-78.022205 42.30784)"/>
  </r>
  <r>
    <d v="2024-01-30T00:00:00"/>
    <x v="0"/>
    <s v="Marble River"/>
    <x v="5"/>
    <n v="20.440000000000001"/>
    <m/>
    <x v="0"/>
    <m/>
    <m/>
    <m/>
    <m/>
    <m/>
    <m/>
    <s v="North"/>
    <n v="323696"/>
    <m/>
    <m/>
    <m/>
    <m/>
    <m/>
    <m/>
    <n v="12923"/>
    <s v="Clinton"/>
    <s v="NY"/>
    <s v="North Country"/>
    <x v="0"/>
    <n v="2012"/>
    <n v="10"/>
    <n v="215.25"/>
    <n v="204.49"/>
    <n v="581510"/>
    <n v="581510"/>
    <m/>
    <m/>
    <s v="POINT (-73.9322061 44.9552406)"/>
  </r>
  <r>
    <d v="2024-01-30T00:00:00"/>
    <x v="0"/>
    <s v="Ontario"/>
    <x v="5"/>
    <n v="26"/>
    <m/>
    <x v="3"/>
    <m/>
    <m/>
    <m/>
    <m/>
    <m/>
    <m/>
    <s v="Central"/>
    <m/>
    <m/>
    <m/>
    <m/>
    <m/>
    <m/>
    <m/>
    <n v="14561"/>
    <s v="Ontario"/>
    <s v="NY"/>
    <s v="Finger Lakes"/>
    <x v="0"/>
    <n v="2011"/>
    <n v="10"/>
    <n v="6.4"/>
    <n v="3"/>
    <n v="17232"/>
    <n v="17232"/>
    <m/>
    <m/>
    <s v="POINT (-77.135405 42.79881)"/>
  </r>
  <r>
    <d v="2024-01-30T00:00:00"/>
    <x v="0"/>
    <s v="Orangeville"/>
    <x v="5"/>
    <n v="20.89"/>
    <m/>
    <x v="0"/>
    <m/>
    <m/>
    <m/>
    <m/>
    <m/>
    <m/>
    <s v="Central"/>
    <n v="323706"/>
    <m/>
    <m/>
    <m/>
    <m/>
    <m/>
    <m/>
    <n v="14569"/>
    <s v="Wyoming"/>
    <s v="NY"/>
    <s v="Finger Lakes"/>
    <x v="2"/>
    <n v="2014"/>
    <n v="10"/>
    <n v="92.8"/>
    <n v="88.16"/>
    <n v="279103"/>
    <n v="279103"/>
    <m/>
    <m/>
    <s v="POINT (-78.1325852 42.740665)"/>
  </r>
  <r>
    <d v="2024-01-30T00:00:00"/>
    <x v="0"/>
    <s v="Seneca"/>
    <x v="5"/>
    <n v="26"/>
    <m/>
    <x v="3"/>
    <m/>
    <m/>
    <m/>
    <m/>
    <m/>
    <m/>
    <s v="Central"/>
    <m/>
    <m/>
    <m/>
    <m/>
    <m/>
    <m/>
    <m/>
    <n v="13165"/>
    <s v="Seneca"/>
    <s v="NY"/>
    <s v="Finger Lakes"/>
    <x v="0"/>
    <n v="2011"/>
    <n v="10"/>
    <n v="12.8"/>
    <n v="5.85"/>
    <n v="46664"/>
    <n v="46664"/>
    <m/>
    <m/>
    <s v="POINT (-76.8627782 42.9013852)"/>
  </r>
  <r>
    <d v="2024-01-30T00:00:00"/>
    <x v="0"/>
    <s v="Modern"/>
    <x v="5"/>
    <n v="26"/>
    <m/>
    <x v="3"/>
    <m/>
    <m/>
    <m/>
    <m/>
    <m/>
    <m/>
    <s v="West"/>
    <m/>
    <m/>
    <m/>
    <m/>
    <m/>
    <m/>
    <m/>
    <n v="14174"/>
    <s v="Niagara"/>
    <s v="NY"/>
    <s v="Western New York"/>
    <x v="0"/>
    <n v="2011"/>
    <n v="10"/>
    <n v="6.4"/>
    <m/>
    <n v="20306"/>
    <n v="20306"/>
    <m/>
    <m/>
    <s v="POINT (-79.04468 43.250665)"/>
  </r>
  <r>
    <d v="2024-01-30T00:00:00"/>
    <x v="0"/>
    <s v="Wave Hydro"/>
    <x v="5"/>
    <n v="22"/>
    <m/>
    <x v="1"/>
    <m/>
    <m/>
    <m/>
    <m/>
    <m/>
    <m/>
    <s v="Central"/>
    <m/>
    <m/>
    <m/>
    <m/>
    <m/>
    <m/>
    <m/>
    <n v="13027"/>
    <s v="Onondaga"/>
    <s v="NY"/>
    <s v="Central New York"/>
    <x v="1"/>
    <m/>
    <n v="10"/>
    <n v="0.95"/>
    <n v="0.33"/>
    <n v="900"/>
    <n v="900"/>
    <m/>
    <m/>
    <s v="POINT (-76.29835 43.18518)"/>
  </r>
  <r>
    <d v="2024-01-30T00:00:00"/>
    <x v="0"/>
    <s v="Howard (Expansion)"/>
    <x v="6"/>
    <n v="28.5"/>
    <m/>
    <x v="0"/>
    <m/>
    <m/>
    <m/>
    <m/>
    <m/>
    <m/>
    <s v="Central"/>
    <n v="323690"/>
    <m/>
    <m/>
    <m/>
    <m/>
    <m/>
    <m/>
    <n v="14823"/>
    <s v="Steuben"/>
    <s v="NY"/>
    <s v="Southern Tier"/>
    <x v="0"/>
    <n v="2013"/>
    <n v="10"/>
    <n v="4.0999999999999996"/>
    <n v="3.9"/>
    <n v="9849"/>
    <n v="9849"/>
    <m/>
    <m/>
    <s v="POINT (-77.605625 42.26788)"/>
  </r>
  <r>
    <d v="2024-01-30T00:00:00"/>
    <x v="0"/>
    <s v="Mill Street Dam"/>
    <x v="6"/>
    <n v="20.25"/>
    <m/>
    <x v="1"/>
    <m/>
    <m/>
    <m/>
    <m/>
    <m/>
    <m/>
    <s v="Central"/>
    <m/>
    <m/>
    <m/>
    <m/>
    <m/>
    <m/>
    <m/>
    <n v="13021"/>
    <s v="Cayuga"/>
    <s v="NY"/>
    <s v="Central New York"/>
    <x v="2"/>
    <n v="2014"/>
    <n v="10"/>
    <n v="0.22"/>
    <n v="0.23"/>
    <n v="986"/>
    <n v="986"/>
    <m/>
    <m/>
    <s v="POINT (-76.56687 42.9355)"/>
  </r>
  <r>
    <d v="2024-01-30T00:00:00"/>
    <x v="0"/>
    <s v="Black River"/>
    <x v="6"/>
    <n v="33"/>
    <m/>
    <x v="2"/>
    <m/>
    <m/>
    <m/>
    <m/>
    <m/>
    <m/>
    <s v="Mohawk Valley"/>
    <n v="23780"/>
    <m/>
    <m/>
    <m/>
    <m/>
    <m/>
    <m/>
    <n v="13602"/>
    <s v="Jefferson"/>
    <s v="NY"/>
    <s v="North Country"/>
    <x v="2"/>
    <n v="2013"/>
    <n v="10"/>
    <n v="43.26"/>
    <n v="41.1"/>
    <n v="324045"/>
    <n v="324045"/>
    <m/>
    <m/>
    <s v="POINT (-75.768535 44.029755)"/>
  </r>
  <r>
    <d v="2024-01-30T00:00:00"/>
    <x v="0"/>
    <s v="Clinton Co."/>
    <x v="6"/>
    <n v="24.99"/>
    <m/>
    <x v="3"/>
    <m/>
    <m/>
    <m/>
    <m/>
    <m/>
    <m/>
    <s v="North"/>
    <m/>
    <m/>
    <m/>
    <m/>
    <m/>
    <m/>
    <m/>
    <n v="12962"/>
    <s v="Clinton"/>
    <s v="NY"/>
    <s v="North Country"/>
    <x v="0"/>
    <n v="2012"/>
    <n v="10"/>
    <n v="6.4"/>
    <n v="1.28"/>
    <n v="6275"/>
    <n v="6275"/>
    <m/>
    <m/>
    <s v="POINT (-73.5638682 44.6941568)"/>
  </r>
  <r>
    <d v="2024-01-30T00:00:00"/>
    <x v="0"/>
    <s v="Community Refuse LFG"/>
    <x v="6"/>
    <n v="14.98"/>
    <m/>
    <x v="3"/>
    <m/>
    <m/>
    <m/>
    <m/>
    <m/>
    <m/>
    <m/>
    <m/>
    <m/>
    <m/>
    <m/>
    <m/>
    <m/>
    <m/>
    <n v="17257"/>
    <m/>
    <s v="Pennsylvania"/>
    <m/>
    <x v="0"/>
    <n v="2012"/>
    <n v="10"/>
    <n v="6.4"/>
    <n v="6.08"/>
    <n v="47402"/>
    <n v="47402"/>
    <m/>
    <m/>
    <s v="POINT (-77.519335 40.05105)"/>
  </r>
  <r>
    <d v="2024-01-30T00:00:00"/>
    <x v="0"/>
    <s v="Locust Ridge"/>
    <x v="6"/>
    <n v="16.98"/>
    <m/>
    <x v="0"/>
    <m/>
    <m/>
    <m/>
    <m/>
    <m/>
    <m/>
    <m/>
    <s v="PJM"/>
    <m/>
    <m/>
    <m/>
    <m/>
    <m/>
    <m/>
    <n v="19087"/>
    <m/>
    <s v="Pennsylvania"/>
    <m/>
    <x v="0"/>
    <n v="2012"/>
    <n v="10"/>
    <n v="26"/>
    <n v="24.7"/>
    <n v="54093"/>
    <n v="54093"/>
    <m/>
    <m/>
    <s v="POINT (-75.4612477 40.0743198)"/>
  </r>
  <r>
    <d v="2024-01-30T00:00:00"/>
    <x v="0"/>
    <s v="Niagara BioEnergy"/>
    <x v="7"/>
    <n v="30"/>
    <m/>
    <x v="4"/>
    <s v="New"/>
    <m/>
    <m/>
    <m/>
    <m/>
    <m/>
    <s v="West"/>
    <m/>
    <m/>
    <m/>
    <m/>
    <m/>
    <m/>
    <m/>
    <n v="14304"/>
    <s v="Niagara"/>
    <s v="NY"/>
    <s v="Western New York"/>
    <x v="2"/>
    <n v="2019"/>
    <n v="10"/>
    <n v="0.85"/>
    <n v="0.81"/>
    <n v="4750"/>
    <n v="4750"/>
    <m/>
    <m/>
    <s v="POINT (-78.96109 43.090764)"/>
  </r>
  <r>
    <d v="2024-01-30T00:00:00"/>
    <x v="0"/>
    <s v="401 Fieldcrest Dr. Elmsford, NY 10523"/>
    <x v="7"/>
    <n v="32.22"/>
    <m/>
    <x v="5"/>
    <m/>
    <m/>
    <m/>
    <m/>
    <m/>
    <m/>
    <s v="Dunwoodie"/>
    <m/>
    <m/>
    <m/>
    <m/>
    <m/>
    <m/>
    <m/>
    <n v="10523"/>
    <s v="Westchester"/>
    <s v="NY"/>
    <s v="Mid-Hudson"/>
    <x v="2"/>
    <n v="2015"/>
    <n v="10"/>
    <n v="0.8"/>
    <n v="0.76"/>
    <n v="6325"/>
    <n v="6325"/>
    <m/>
    <m/>
    <s v="POINT (-73.817175 41.05446)"/>
  </r>
  <r>
    <d v="2024-01-30T00:00:00"/>
    <x v="0"/>
    <s v="ATT Clean Energy Project - Rego Park"/>
    <x v="7"/>
    <n v="29.95"/>
    <m/>
    <x v="5"/>
    <m/>
    <m/>
    <m/>
    <m/>
    <m/>
    <m/>
    <s v="New York City"/>
    <m/>
    <m/>
    <m/>
    <m/>
    <m/>
    <m/>
    <m/>
    <n v="11374"/>
    <s v="Queens"/>
    <s v="NY"/>
    <s v="New York City"/>
    <x v="2"/>
    <n v="2015"/>
    <n v="10"/>
    <n v="0.2"/>
    <n v="0.19"/>
    <n v="1264"/>
    <n v="1264"/>
    <m/>
    <m/>
    <s v="POINT (-73.8626827 40.7270469)"/>
  </r>
  <r>
    <d v="2024-01-30T00:00:00"/>
    <x v="0"/>
    <s v="Henkel US Operations Corp - Geneva Facility"/>
    <x v="7"/>
    <n v="24"/>
    <m/>
    <x v="0"/>
    <m/>
    <m/>
    <m/>
    <m/>
    <m/>
    <m/>
    <s v="Central"/>
    <m/>
    <m/>
    <m/>
    <m/>
    <m/>
    <m/>
    <m/>
    <n v="14456"/>
    <s v="Ontario"/>
    <s v="NY"/>
    <s v="Finger Lakes"/>
    <x v="2"/>
    <n v="2013"/>
    <n v="10"/>
    <n v="3.3"/>
    <n v="3.14"/>
    <n v="3847"/>
    <n v="3847"/>
    <m/>
    <m/>
    <s v="POINT (-76.983615 42.87351)"/>
  </r>
  <r>
    <d v="2024-01-30T00:00:00"/>
    <x v="0"/>
    <s v="Howard*"/>
    <x v="7"/>
    <n v="37"/>
    <m/>
    <x v="0"/>
    <m/>
    <m/>
    <m/>
    <m/>
    <m/>
    <m/>
    <s v="Central"/>
    <n v="323690"/>
    <m/>
    <m/>
    <m/>
    <m/>
    <m/>
    <m/>
    <n v="14823"/>
    <s v="Steuben"/>
    <s v="NY"/>
    <s v="Southern Tier"/>
    <x v="2"/>
    <n v="2013"/>
    <n v="10"/>
    <m/>
    <n v="2.5499999999999998"/>
    <n v="6359"/>
    <n v="6359"/>
    <m/>
    <m/>
    <s v="POINT (-77.605625 42.26788)"/>
  </r>
  <r>
    <d v="2024-01-30T00:00:00"/>
    <x v="0"/>
    <s v="Stop and Shop Clean Energy Project - Mt. Vernon"/>
    <x v="7"/>
    <n v="30"/>
    <m/>
    <x v="5"/>
    <m/>
    <m/>
    <m/>
    <m/>
    <m/>
    <m/>
    <s v="Dunwoodie"/>
    <m/>
    <m/>
    <m/>
    <m/>
    <m/>
    <m/>
    <m/>
    <n v="10550"/>
    <s v="Westchester"/>
    <s v="NY"/>
    <s v="Mid-Hudson"/>
    <x v="2"/>
    <n v="2015"/>
    <n v="10"/>
    <n v="0.26"/>
    <n v="0.25"/>
    <n v="1606"/>
    <n v="1606"/>
    <m/>
    <m/>
    <s v="POINT (-73.837705 40.91064)"/>
  </r>
  <r>
    <d v="2024-01-30T00:00:00"/>
    <x v="0"/>
    <s v="Black Oak"/>
    <x v="7"/>
    <n v="39.950000000000003"/>
    <m/>
    <x v="0"/>
    <s v="New"/>
    <m/>
    <m/>
    <m/>
    <m/>
    <m/>
    <s v="Central"/>
    <m/>
    <m/>
    <m/>
    <m/>
    <m/>
    <m/>
    <m/>
    <n v="14867"/>
    <s v="Tompkins"/>
    <s v="NY"/>
    <s v="Southern Tier"/>
    <x v="1"/>
    <m/>
    <n v="10"/>
    <n v="12.6"/>
    <n v="11.97"/>
    <n v="40894"/>
    <n v="40894"/>
    <m/>
    <m/>
    <s v="POINT (-76.55499 42.38683)"/>
  </r>
  <r>
    <d v="2024-01-30T00:00:00"/>
    <x v="0"/>
    <s v="Cody Road"/>
    <x v="7"/>
    <n v="33"/>
    <m/>
    <x v="0"/>
    <s v="New"/>
    <m/>
    <m/>
    <m/>
    <m/>
    <m/>
    <s v="Central"/>
    <m/>
    <m/>
    <m/>
    <m/>
    <m/>
    <m/>
    <m/>
    <n v="13035"/>
    <s v="Madison"/>
    <s v="NY"/>
    <s v="Central New York"/>
    <x v="1"/>
    <m/>
    <n v="10"/>
    <n v="10"/>
    <n v="9.5"/>
    <n v="27463"/>
    <n v="27463"/>
    <m/>
    <m/>
    <s v="POINT (-75.85363 42.93284)"/>
  </r>
  <r>
    <d v="2024-01-30T00:00:00"/>
    <x v="0"/>
    <s v="Marsh Hill"/>
    <x v="7"/>
    <n v="36.950000000000003"/>
    <m/>
    <x v="0"/>
    <m/>
    <m/>
    <m/>
    <m/>
    <m/>
    <m/>
    <s v="Central"/>
    <n v="323713"/>
    <m/>
    <m/>
    <m/>
    <m/>
    <m/>
    <m/>
    <n v="14855"/>
    <s v="Steuben"/>
    <s v="NY"/>
    <s v="Southern Tier"/>
    <x v="2"/>
    <n v="2014"/>
    <n v="10"/>
    <n v="16.2"/>
    <n v="15.39"/>
    <n v="52526"/>
    <n v="52526"/>
    <m/>
    <m/>
    <s v="POINT (-77.507045 42.125255)"/>
  </r>
  <r>
    <d v="2024-01-30T00:00:00"/>
    <x v="0"/>
    <s v="Rio"/>
    <x v="7"/>
    <n v="25"/>
    <m/>
    <x v="1"/>
    <m/>
    <m/>
    <m/>
    <m/>
    <m/>
    <m/>
    <s v="Hudson Valley"/>
    <m/>
    <m/>
    <m/>
    <m/>
    <m/>
    <m/>
    <m/>
    <n v="12737"/>
    <s v="Sullivan"/>
    <s v="NY"/>
    <s v="Mid-Hudson"/>
    <x v="0"/>
    <n v="2014"/>
    <n v="10"/>
    <n v="0.8"/>
    <n v="0.76"/>
    <n v="4199"/>
    <n v="4199"/>
    <m/>
    <m/>
    <s v="POINT (-74.8164663 41.5177014)"/>
  </r>
  <r>
    <d v="2024-01-30T00:00:00"/>
    <x v="1"/>
    <s v="Buffalo BioEnergy"/>
    <x v="7"/>
    <n v="30"/>
    <m/>
    <x v="4"/>
    <s v="New"/>
    <m/>
    <s v="Sustainable BioPower LLC"/>
    <s v="Quasar Energy Group"/>
    <m/>
    <m/>
    <s v="West"/>
    <s v="N/A"/>
    <m/>
    <m/>
    <m/>
    <m/>
    <m/>
    <m/>
    <n v="14224"/>
    <s v="Erie"/>
    <s v="NY"/>
    <s v="Western New York"/>
    <x v="2"/>
    <n v="2017"/>
    <n v="10"/>
    <n v="1.24"/>
    <n v="1.24"/>
    <n v="4750"/>
    <n v="4750"/>
    <m/>
    <m/>
    <s v="POINT (-78.753835 42.835045)"/>
  </r>
  <r>
    <d v="2024-01-30T00:00:00"/>
    <x v="0"/>
    <s v="ATT Clean Energy Project - 400 Hamilton A"/>
    <x v="7"/>
    <n v="29.95"/>
    <m/>
    <x v="5"/>
    <m/>
    <m/>
    <m/>
    <m/>
    <m/>
    <m/>
    <s v="Dunwoodie"/>
    <m/>
    <m/>
    <m/>
    <m/>
    <m/>
    <m/>
    <m/>
    <n v="10601"/>
    <s v="Westchester"/>
    <s v="NY"/>
    <s v="Mid-Hudson"/>
    <x v="1"/>
    <m/>
    <n v="10"/>
    <n v="0.5"/>
    <n v="0.5"/>
    <n v="4216"/>
    <n v="4216"/>
    <m/>
    <m/>
    <s v="POINT (-73.766102 41.0311413)"/>
  </r>
  <r>
    <d v="2024-01-30T00:00:00"/>
    <x v="0"/>
    <s v="ATT Clean Energy Project - 400 Hamilton B"/>
    <x v="7"/>
    <n v="29.95"/>
    <m/>
    <x v="5"/>
    <m/>
    <m/>
    <m/>
    <m/>
    <m/>
    <m/>
    <s v="Dunwoodie"/>
    <m/>
    <m/>
    <m/>
    <m/>
    <m/>
    <m/>
    <m/>
    <n v="10601"/>
    <s v="Westchester"/>
    <s v="NY"/>
    <s v="Mid-Hudson"/>
    <x v="1"/>
    <m/>
    <n v="10"/>
    <n v="1"/>
    <n v="1.05"/>
    <n v="8432"/>
    <n v="8432"/>
    <m/>
    <m/>
    <s v="POINT (-73.766102 41.0311413)"/>
  </r>
  <r>
    <d v="2024-01-30T00:00:00"/>
    <x v="1"/>
    <s v="Arkwright Summit"/>
    <x v="8"/>
    <n v="21.75"/>
    <m/>
    <x v="0"/>
    <s v="New"/>
    <m/>
    <s v="Arkwright Summit Wind Farm LLC"/>
    <s v="EDP Renewables"/>
    <m/>
    <m/>
    <s v="West"/>
    <n v="323751"/>
    <m/>
    <m/>
    <m/>
    <m/>
    <m/>
    <m/>
    <n v="14063"/>
    <s v="Chautauqua"/>
    <s v="NY"/>
    <s v="Western New York"/>
    <x v="2"/>
    <n v="2020"/>
    <n v="20"/>
    <n v="78.400000000000006"/>
    <n v="75.58"/>
    <n v="229873"/>
    <n v="229873"/>
    <m/>
    <m/>
    <s v="POINT (-79.33261 42.44417)"/>
  </r>
  <r>
    <d v="2024-01-30T00:00:00"/>
    <x v="1"/>
    <s v="Jericho Rise"/>
    <x v="8"/>
    <n v="24.5"/>
    <m/>
    <x v="0"/>
    <s v="New"/>
    <m/>
    <s v="Jericho Rise Wind Farm, LLC"/>
    <s v="EDP Renewables"/>
    <m/>
    <m/>
    <s v="North"/>
    <n v="323719"/>
    <m/>
    <m/>
    <m/>
    <m/>
    <m/>
    <m/>
    <n v="12920"/>
    <s v="Franklin"/>
    <s v="NY"/>
    <s v="North Country"/>
    <x v="2"/>
    <n v="2019"/>
    <n v="20"/>
    <n v="77.7"/>
    <n v="73.81"/>
    <n v="206272"/>
    <n v="206272"/>
    <m/>
    <m/>
    <s v="POINT (-74.07652 44.925855)"/>
  </r>
  <r>
    <d v="2024-01-30T00:00:00"/>
    <x v="1"/>
    <s v="Fulton Unit 2"/>
    <x v="9"/>
    <n v="14.55"/>
    <m/>
    <x v="1"/>
    <s v="New"/>
    <m/>
    <s v="Erie Boulevard Hydropower LP"/>
    <s v="Brookfield Renewable"/>
    <m/>
    <m/>
    <s v="Central"/>
    <n v="24041"/>
    <n v="583"/>
    <s v="SEQR"/>
    <m/>
    <m/>
    <m/>
    <m/>
    <n v="13069"/>
    <s v="Oswego"/>
    <s v="NY"/>
    <s v="Central New York"/>
    <x v="2"/>
    <n v="2018"/>
    <n v="20"/>
    <n v="0.45"/>
    <n v="0.45"/>
    <n v="3819"/>
    <n v="3819"/>
    <m/>
    <m/>
    <s v="POINT (-76.41174 43.325035)"/>
  </r>
  <r>
    <d v="2024-01-30T00:00:00"/>
    <x v="1"/>
    <s v="Morgan Stanley Headquarters"/>
    <x v="9"/>
    <n v="20"/>
    <m/>
    <x v="5"/>
    <s v="New"/>
    <m/>
    <s v="MS Financing, LLC"/>
    <s v="Morgan Stanley"/>
    <m/>
    <m/>
    <s v="New York City"/>
    <s v="N/A"/>
    <m/>
    <s v="SEQR"/>
    <m/>
    <m/>
    <m/>
    <m/>
    <n v="10036"/>
    <s v="New York"/>
    <s v="NY"/>
    <s v="New York City"/>
    <x v="2"/>
    <n v="2016"/>
    <n v="20"/>
    <n v="0.79"/>
    <n v="0.75"/>
    <n v="6324"/>
    <n v="6324"/>
    <m/>
    <m/>
    <s v="POINT (-73.98707 40.7586)"/>
  </r>
  <r>
    <d v="2024-01-30T00:00:00"/>
    <x v="1"/>
    <s v="Ball Hill"/>
    <x v="9"/>
    <m/>
    <n v="69.55"/>
    <x v="0"/>
    <s v="New"/>
    <m/>
    <s v="Ball Hill Wind Energy, LLC"/>
    <s v="Northland Power"/>
    <m/>
    <m/>
    <s v="West"/>
    <n v="323825"/>
    <n v="505"/>
    <s v="SEQR"/>
    <m/>
    <m/>
    <m/>
    <m/>
    <n v="14062"/>
    <s v="Chautauqua"/>
    <s v="NY"/>
    <s v="Western New York"/>
    <x v="2"/>
    <n v="2023"/>
    <n v="20"/>
    <n v="100"/>
    <n v="100"/>
    <n v="269877"/>
    <n v="323852"/>
    <m/>
    <m/>
    <s v="POINT (-79.173575 42.470185)"/>
  </r>
  <r>
    <d v="2024-01-30T00:00:00"/>
    <x v="1"/>
    <s v="Lyons Falls Mill Hydro"/>
    <x v="9"/>
    <n v="22.5"/>
    <m/>
    <x v="1"/>
    <m/>
    <m/>
    <m/>
    <m/>
    <m/>
    <m/>
    <s v="Mohawk Valley"/>
    <m/>
    <m/>
    <m/>
    <m/>
    <m/>
    <m/>
    <m/>
    <n v="13368"/>
    <s v="Lewis"/>
    <s v="NY"/>
    <s v="North Country"/>
    <x v="1"/>
    <m/>
    <n v="20"/>
    <n v="5.51"/>
    <n v="5.23"/>
    <n v="27409"/>
    <n v="27409"/>
    <m/>
    <m/>
    <s v="POINT (-75.3653622 43.6197333)"/>
  </r>
  <r>
    <d v="2024-01-30T00:00:00"/>
    <x v="1"/>
    <s v="NYC Biogas"/>
    <x v="9"/>
    <n v="25"/>
    <m/>
    <x v="4"/>
    <m/>
    <m/>
    <m/>
    <m/>
    <m/>
    <m/>
    <s v="New York City"/>
    <m/>
    <m/>
    <m/>
    <m/>
    <m/>
    <m/>
    <m/>
    <n v="10307"/>
    <s v="Richmond"/>
    <s v="NY"/>
    <s v="New York City"/>
    <x v="1"/>
    <m/>
    <n v="20"/>
    <n v="9.6"/>
    <n v="9.1199999999999992"/>
    <n v="75686"/>
    <n v="75686"/>
    <m/>
    <m/>
    <s v="POINT (-74.24093 40.511325)"/>
  </r>
  <r>
    <d v="2024-01-30T00:00:00"/>
    <x v="1"/>
    <s v="Belfort Unit 3"/>
    <x v="10"/>
    <n v="14.84"/>
    <m/>
    <x v="1"/>
    <s v="Existing"/>
    <s v="Upgrade"/>
    <s v="Erie Boulelvard Hydropower LP"/>
    <s v="Brookfield Renewable"/>
    <m/>
    <m/>
    <s v="Mohawk Valley"/>
    <n v="24048"/>
    <m/>
    <s v="SEQR"/>
    <m/>
    <m/>
    <m/>
    <m/>
    <n v="13327"/>
    <s v="Lewis"/>
    <s v="NY"/>
    <s v="North Country"/>
    <x v="2"/>
    <n v="2016"/>
    <n v="19"/>
    <n v="0.36"/>
    <n v="0.34"/>
    <n v="1975"/>
    <n v="1975"/>
    <m/>
    <m/>
    <s v="POINT (-75.3877596 43.89345)"/>
  </r>
  <r>
    <d v="2024-01-30T00:00:00"/>
    <x v="1"/>
    <s v="Fulton Unit 1"/>
    <x v="10"/>
    <n v="15.08"/>
    <m/>
    <x v="1"/>
    <s v="Existing"/>
    <s v="Upgrade"/>
    <s v="Erie Boulevard Hydropower LP"/>
    <s v="Brookfield Renewable"/>
    <m/>
    <m/>
    <s v="Central"/>
    <n v="24041"/>
    <n v="583"/>
    <s v="SEQR"/>
    <m/>
    <m/>
    <m/>
    <m/>
    <n v="13069"/>
    <s v="Oswego"/>
    <s v="NY"/>
    <s v="Central New York"/>
    <x v="2"/>
    <n v="2018"/>
    <n v="20"/>
    <n v="0.87"/>
    <n v="0.87"/>
    <n v="6968"/>
    <n v="6968"/>
    <m/>
    <m/>
    <s v="POINT (-76.41174 43.325035)"/>
  </r>
  <r>
    <d v="2024-01-30T00:00:00"/>
    <x v="1"/>
    <s v="Glen Park"/>
    <x v="10"/>
    <n v="15"/>
    <m/>
    <x v="1"/>
    <s v="Existing"/>
    <s v="Upgrade"/>
    <s v="Black River Hydroelectric, LLC"/>
    <s v="Cube Hydro"/>
    <m/>
    <m/>
    <s v="Mohawk Valley"/>
    <n v="23778"/>
    <m/>
    <s v="SEQR"/>
    <m/>
    <m/>
    <m/>
    <m/>
    <n v="13601"/>
    <s v="Jefferson"/>
    <s v="NY"/>
    <s v="North Country"/>
    <x v="2"/>
    <n v="2016"/>
    <n v="20"/>
    <n v="7.18"/>
    <n v="6.82"/>
    <n v="32166"/>
    <n v="32166"/>
    <m/>
    <m/>
    <s v="POINT (-75.9049969 43.9757948)"/>
  </r>
  <r>
    <d v="2024-01-30T00:00:00"/>
    <x v="1"/>
    <s v="North Division Street Dam Hydroelectric Facility"/>
    <x v="10"/>
    <n v="22.5"/>
    <m/>
    <x v="1"/>
    <s v="Existing"/>
    <s v="Upgrade"/>
    <s v="City of Auburn"/>
    <s v="City of Auburn"/>
    <m/>
    <m/>
    <s v="Mohawk Valley"/>
    <n v="5015"/>
    <m/>
    <s v="SEQR"/>
    <m/>
    <m/>
    <m/>
    <m/>
    <n v="13021"/>
    <s v="Cayuga"/>
    <s v="NY"/>
    <s v="Central New York"/>
    <x v="2"/>
    <n v="2018"/>
    <n v="20"/>
    <n v="0.57999999999999996"/>
    <n v="0.55000000000000004"/>
    <n v="1959"/>
    <n v="1959"/>
    <m/>
    <m/>
    <s v="POINT (-76.56687 42.9355)"/>
  </r>
  <r>
    <d v="2024-01-30T00:00:00"/>
    <x v="1"/>
    <s v="Regen DG Project"/>
    <x v="10"/>
    <n v="6.4"/>
    <m/>
    <x v="5"/>
    <s v="New"/>
    <m/>
    <s v="Bloom Energy Corp"/>
    <s v="Bloom Energy Corp"/>
    <m/>
    <m/>
    <s v="Dunwoodie"/>
    <s v="N/A"/>
    <m/>
    <s v="SEQR"/>
    <m/>
    <m/>
    <m/>
    <m/>
    <n v="10591"/>
    <s v="Westchester"/>
    <s v="NY"/>
    <s v="Mid-Hudson"/>
    <x v="2"/>
    <n v="2018"/>
    <n v="20"/>
    <n v="1.58"/>
    <n v="1"/>
    <n v="6442"/>
    <n v="6442"/>
    <m/>
    <m/>
    <s v="POINT (-73.8613837 41.0804691)"/>
  </r>
  <r>
    <d v="2024-01-30T00:00:00"/>
    <x v="1"/>
    <s v="Swinging Bridge"/>
    <x v="10"/>
    <n v="25"/>
    <m/>
    <x v="1"/>
    <s v="Existing"/>
    <s v="Upgrade"/>
    <s v="Eagle Creek Hydro Power, LLC"/>
    <s v="Eagle Creek Hydro Power"/>
    <m/>
    <m/>
    <s v="Hudson Valley"/>
    <n v="23641"/>
    <n v="696"/>
    <s v="SEQR"/>
    <m/>
    <m/>
    <m/>
    <m/>
    <n v="12737"/>
    <s v="Sullivan"/>
    <s v="NY"/>
    <s v="Mid-Hudson"/>
    <x v="2"/>
    <n v="2020"/>
    <n v="20"/>
    <n v="2.1800000000000002"/>
    <n v="2.0699999999999998"/>
    <n v="4794"/>
    <n v="4794"/>
    <m/>
    <m/>
    <s v="POINT (-74.8164663 41.5177014)"/>
  </r>
  <r>
    <d v="2024-01-30T00:00:00"/>
    <x v="1"/>
    <s v="Tannery Island - Tannery Island Hydro"/>
    <x v="10"/>
    <n v="9.5"/>
    <m/>
    <x v="1"/>
    <s v="Existing"/>
    <s v="Upgrade"/>
    <s v="Ampersand Tannery Island Hydro LLC"/>
    <s v="Ampersand Energy Partners"/>
    <m/>
    <m/>
    <s v="Mohawk Valley"/>
    <n v="23633"/>
    <m/>
    <s v="SEQR"/>
    <m/>
    <m/>
    <m/>
    <m/>
    <n v="13619"/>
    <s v="Jefferson"/>
    <s v="NY"/>
    <s v="North Country"/>
    <x v="2"/>
    <n v="2016"/>
    <n v="20"/>
    <n v="0.17"/>
    <n v="0.16"/>
    <n v="827"/>
    <n v="827"/>
    <m/>
    <m/>
    <s v="POINT (-75.6114334 43.9800463)"/>
  </r>
  <r>
    <d v="2024-01-30T00:00:00"/>
    <x v="1"/>
    <s v="Coeymans Solar"/>
    <x v="10"/>
    <m/>
    <n v="75.819999999999993"/>
    <x v="6"/>
    <s v="New"/>
    <m/>
    <s v="Hecate Energy Albany 1 LLC"/>
    <s v="Greenbacker Renewable Energy Corporation"/>
    <m/>
    <m/>
    <s v="Capital"/>
    <n v="323833"/>
    <n v="570"/>
    <s v="Article 10"/>
    <s v="http://documents.dps.ny.gov/public/MatterManagement/CaseMaster.aspx?MatterCaseNo=17-F-0617"/>
    <m/>
    <m/>
    <m/>
    <n v="12158"/>
    <s v="Albany"/>
    <s v="NY"/>
    <s v="Capital Region"/>
    <x v="3"/>
    <n v="2023"/>
    <n v="20"/>
    <n v="20"/>
    <n v="20"/>
    <n v="36084"/>
    <n v="43300"/>
    <m/>
    <m/>
    <s v="POINT (-73.804098 42.5347655)"/>
  </r>
  <r>
    <d v="2024-01-30T00:00:00"/>
    <x v="1"/>
    <s v="Greene County 1"/>
    <x v="10"/>
    <m/>
    <n v="88.04"/>
    <x v="6"/>
    <s v="New"/>
    <m/>
    <s v="Hecate Energy Greene 1 LLC"/>
    <s v="Greenbacker Renewable Energy Corporation"/>
    <m/>
    <m/>
    <s v="Hudson Valley"/>
    <m/>
    <n v="570"/>
    <s v="Article 10"/>
    <s v="http://documents.dps.ny.gov/public/MatterManagement/CaseMaster.aspx?MatterCaseNo=17-F-0619"/>
    <m/>
    <m/>
    <m/>
    <n v="12051"/>
    <s v="Greene"/>
    <s v="NY"/>
    <s v="Capital Region"/>
    <x v="3"/>
    <n v="2024"/>
    <n v="20"/>
    <n v="20"/>
    <n v="20"/>
    <n v="36084"/>
    <n v="43300"/>
    <m/>
    <m/>
    <s v="POINT (-73.8001552 42.3480669)"/>
  </r>
  <r>
    <d v="2024-01-30T00:00:00"/>
    <x v="1"/>
    <s v="Greene County 2"/>
    <x v="10"/>
    <m/>
    <n v="88.04"/>
    <x v="6"/>
    <s v="New"/>
    <m/>
    <s v="Hecate Energy Greene 2 LLC"/>
    <s v="Greenbacker Renewable Energy Corporation"/>
    <m/>
    <m/>
    <s v="Hudson Valley"/>
    <m/>
    <n v="570"/>
    <s v="Article 10"/>
    <s v="http://documents.dps.ny.gov/public/MatterManagement/CaseMaster.aspx?MatterCaseNo=17-F-0619"/>
    <m/>
    <m/>
    <m/>
    <n v="12051"/>
    <s v="Greene"/>
    <s v="NY"/>
    <s v="Capital Region"/>
    <x v="3"/>
    <n v="2024"/>
    <n v="20"/>
    <n v="10"/>
    <n v="10"/>
    <n v="18042"/>
    <n v="21650"/>
    <m/>
    <m/>
    <s v="POINT (-73.8001552 42.3480669)"/>
  </r>
  <r>
    <d v="2024-01-30T00:00:00"/>
    <x v="1"/>
    <s v="Hecate Energy Greene County 1"/>
    <x v="10"/>
    <n v="26.91"/>
    <m/>
    <x v="6"/>
    <s v="New"/>
    <m/>
    <s v="Hecate Energy New York LLC"/>
    <s v="Hecate Energy"/>
    <m/>
    <m/>
    <s v="Hudson Valley"/>
    <m/>
    <n v="570"/>
    <s v="Article 10"/>
    <s v="http://documents.dps.ny.gov/public/MatterManagement/CaseMaster.aspx?MatterCaseNo=17-F-0617"/>
    <s v="http://documents.dps.ny.gov/public/MatterManagement/CaseMaster.aspx?MatterCaseNo=17-F-0619"/>
    <m/>
    <m/>
    <n v="12051"/>
    <s v="Greene"/>
    <s v="NY"/>
    <s v="Capital Region"/>
    <x v="1"/>
    <m/>
    <n v="20"/>
    <n v="49.99"/>
    <n v="47.49"/>
    <n v="85699"/>
    <n v="85699"/>
    <m/>
    <m/>
    <s v="POINT (-73.8001552 42.3480669)"/>
  </r>
  <r>
    <d v="2024-01-30T00:00:00"/>
    <x v="0"/>
    <s v="Burt Dam Incremental Hydro"/>
    <x v="10"/>
    <n v="10"/>
    <m/>
    <x v="1"/>
    <s v="Existing"/>
    <s v="Upgrade"/>
    <m/>
    <m/>
    <m/>
    <m/>
    <s v="West"/>
    <m/>
    <m/>
    <s v="SEQR"/>
    <m/>
    <m/>
    <m/>
    <m/>
    <n v="14028"/>
    <s v="Niagara"/>
    <s v="NY"/>
    <s v="Western New York"/>
    <x v="2"/>
    <n v="2016"/>
    <n v="19"/>
    <n v="0.09"/>
    <n v="0.08"/>
    <n v="324"/>
    <n v="324"/>
    <m/>
    <m/>
    <s v="POINT (-78.7130158 43.3184626)"/>
  </r>
  <r>
    <d v="2024-01-30T00:00:00"/>
    <x v="1"/>
    <s v="Eight Point Wind"/>
    <x v="10"/>
    <m/>
    <n v="70.8"/>
    <x v="0"/>
    <s v="New"/>
    <m/>
    <s v="Eight Point Wind LLC"/>
    <s v="NextEra Energy Resources"/>
    <m/>
    <m/>
    <s v="Central"/>
    <n v="323820"/>
    <n v="422"/>
    <s v="Article 10"/>
    <s v="http://documents.dps.ny.gov/public/MatterManagement/CaseMaster.aspx?MatterCaseNo=16-F-0062"/>
    <m/>
    <m/>
    <m/>
    <n v="14877"/>
    <s v="Steuben"/>
    <s v="NY"/>
    <s v="Southern Tier"/>
    <x v="2"/>
    <n v="2023"/>
    <n v="20"/>
    <n v="111.2"/>
    <n v="101.2"/>
    <n v="313825"/>
    <n v="376590"/>
    <m/>
    <m/>
    <s v="POINT (-77.6619234 42.0821269)"/>
  </r>
  <r>
    <d v="2024-01-30T00:00:00"/>
    <x v="1"/>
    <s v="Number Three Wind Farm"/>
    <x v="10"/>
    <m/>
    <n v="74.959999999999994"/>
    <x v="0"/>
    <s v="New"/>
    <m/>
    <s v="Number Three Wind LLC"/>
    <s v="Invenergy"/>
    <m/>
    <m/>
    <s v="Mohawk Valley"/>
    <n v="323818"/>
    <n v="531"/>
    <s v="Article 10"/>
    <s v="http://documents.dps.ny.gov/public/MatterManagement/CaseMaster.aspx?MatterCaseNo=16-F-0328"/>
    <m/>
    <m/>
    <m/>
    <n v="13367"/>
    <s v="Lewis"/>
    <s v="NY"/>
    <s v="North Country"/>
    <x v="2"/>
    <n v="2023"/>
    <n v="20"/>
    <n v="103.9"/>
    <n v="105.8"/>
    <n v="278500"/>
    <n v="334200"/>
    <m/>
    <m/>
    <s v="POINT (-75.489145 43.78851)"/>
  </r>
  <r>
    <d v="2024-01-30T00:00:00"/>
    <x v="2"/>
    <s v="Empire Wind"/>
    <x v="11"/>
    <m/>
    <n v="99.08"/>
    <x v="7"/>
    <s v="New"/>
    <m/>
    <m/>
    <s v="Equinor Wind US LLC"/>
    <m/>
    <m/>
    <m/>
    <m/>
    <m/>
    <s v="Article 7"/>
    <m/>
    <m/>
    <s v="https://documents.dps.ny.gov/public/MatterManagement/CaseMaster.aspx?MatterSeq=65825&amp;MNO=21-T-0366"/>
    <s v="https://www.permits.performance.gov/permitting-project/empire-wind-energy-project"/>
    <m/>
    <m/>
    <m/>
    <m/>
    <x v="3"/>
    <n v="2026"/>
    <n v="25"/>
    <n v="816"/>
    <n v="816"/>
    <n v="3637102"/>
    <m/>
    <n v="4550000"/>
    <m/>
    <m/>
  </r>
  <r>
    <d v="2024-01-30T00:00:00"/>
    <x v="2"/>
    <s v="Sunrise Wind"/>
    <x v="11"/>
    <m/>
    <n v="110.37"/>
    <x v="7"/>
    <s v="New"/>
    <m/>
    <m/>
    <s v="Orsted A/S and Eversource Energy"/>
    <m/>
    <m/>
    <m/>
    <m/>
    <m/>
    <s v="Article 7"/>
    <m/>
    <m/>
    <s v="https://documents.dps.ny.gov/public/MatterManagement/CaseMaster.aspx?Mattercaseno=20-T-0617"/>
    <s v="https://www.permits.performance.gov/permitting-project/sunrise-wind-farm"/>
    <m/>
    <m/>
    <m/>
    <m/>
    <x v="3"/>
    <n v="2025"/>
    <n v="25"/>
    <n v="924"/>
    <n v="924"/>
    <n v="3817888"/>
    <m/>
    <n v="4419800"/>
    <m/>
    <m/>
  </r>
  <r>
    <d v="2024-01-30T00:00:00"/>
    <x v="2"/>
    <s v="Beacon Wind"/>
    <x v="12"/>
    <m/>
    <n v="118"/>
    <x v="7"/>
    <s v="New"/>
    <m/>
    <m/>
    <s v="Equinor Wind US LLC"/>
    <m/>
    <m/>
    <m/>
    <m/>
    <m/>
    <s v="Article 7"/>
    <m/>
    <m/>
    <s v="https://documents.dps.ny.gov/public/MatterManagement/CaseMaster.aspx?MatterSeq=68175"/>
    <m/>
    <m/>
    <m/>
    <m/>
    <m/>
    <x v="1"/>
    <n v="2028"/>
    <n v="25"/>
    <n v="1230"/>
    <n v="1230"/>
    <m/>
    <m/>
    <n v="6018100"/>
    <m/>
    <m/>
  </r>
  <r>
    <d v="2024-01-30T00:00:00"/>
    <x v="2"/>
    <s v="Empire Wind 2"/>
    <x v="12"/>
    <m/>
    <n v="107.5"/>
    <x v="7"/>
    <s v="New"/>
    <m/>
    <m/>
    <s v="Equinor Wind US LLC"/>
    <m/>
    <m/>
    <m/>
    <m/>
    <m/>
    <s v="Article 7"/>
    <m/>
    <m/>
    <s v="https://documents.dps.ny.gov/public/MatterManagement/CaseMaster.aspx?MatterCaseNo=22-T-0346&amp;CaseSearch=Search"/>
    <s v="https://www.permits.performance.gov/permitting-project/empire-wind-energy-project"/>
    <m/>
    <m/>
    <m/>
    <m/>
    <x v="1"/>
    <m/>
    <n v="25"/>
    <n v="1260"/>
    <n v="1260"/>
    <m/>
    <m/>
    <n v="5765100"/>
    <m/>
    <m/>
  </r>
  <r>
    <d v="2024-01-30T00:00:00"/>
    <x v="1"/>
    <s v="Blue Stone Solar"/>
    <x v="13"/>
    <n v="25"/>
    <m/>
    <x v="6"/>
    <s v="New"/>
    <m/>
    <s v="Blue Stone Solar, LLC"/>
    <s v="National Grid Renewables, LLC"/>
    <m/>
    <m/>
    <s v="Hudson Valley"/>
    <m/>
    <n v="621"/>
    <s v="SEQR"/>
    <m/>
    <m/>
    <m/>
    <m/>
    <n v="12477"/>
    <s v="Ulster"/>
    <s v="NY"/>
    <s v="Mid-Hudson"/>
    <x v="1"/>
    <m/>
    <n v="20"/>
    <n v="19.989999999999998"/>
    <n v="19.989999999999998"/>
    <n v="27493"/>
    <n v="32991"/>
    <m/>
    <m/>
    <s v="POINT (-73.94911 42.07687)"/>
  </r>
  <r>
    <d v="2024-01-30T00:00:00"/>
    <x v="1"/>
    <s v="Little Pond Solar"/>
    <x v="13"/>
    <m/>
    <n v="81.97"/>
    <x v="6"/>
    <s v="New"/>
    <m/>
    <s v="Little Pond Solar, LLC"/>
    <s v="Greenbacker Renewable Energy Corporation"/>
    <m/>
    <m/>
    <s v="Hudson Valley"/>
    <m/>
    <n v="575"/>
    <s v="SEQR"/>
    <m/>
    <m/>
    <m/>
    <m/>
    <n v="12780"/>
    <s v="Orange"/>
    <s v="NY"/>
    <s v="Mid-Hudson"/>
    <x v="4"/>
    <m/>
    <n v="20"/>
    <n v="19.989999999999998"/>
    <n v="19.989999999999998"/>
    <n v="37649"/>
    <n v="45178"/>
    <m/>
    <m/>
    <s v="POINT (-74.7313772 41.4071965)"/>
  </r>
  <r>
    <d v="2024-01-30T00:00:00"/>
    <x v="1"/>
    <s v="Rising Solar"/>
    <x v="13"/>
    <n v="22.5"/>
    <m/>
    <x v="6"/>
    <s v="New"/>
    <m/>
    <s v="Rising Solar LLC"/>
    <s v="National Grid Renewables, LLC"/>
    <m/>
    <m/>
    <s v="Hudson Valley"/>
    <m/>
    <m/>
    <s v="SEQR"/>
    <m/>
    <m/>
    <m/>
    <m/>
    <n v="10990"/>
    <s v="Orange"/>
    <s v="NY"/>
    <s v="Mid-Hudson"/>
    <x v="1"/>
    <m/>
    <n v="20"/>
    <n v="20"/>
    <n v="20"/>
    <n v="32184"/>
    <n v="38619"/>
    <m/>
    <m/>
    <s v="POINT (-74.358345 41.25477)"/>
  </r>
  <r>
    <d v="2024-01-30T00:00:00"/>
    <x v="1"/>
    <s v="Rock District Solar"/>
    <x v="13"/>
    <m/>
    <n v="76.2"/>
    <x v="6"/>
    <s v="New"/>
    <m/>
    <s v="Rock District Solar, LLC"/>
    <s v="Greenbacker Renewable Energy Corporation"/>
    <m/>
    <m/>
    <s v="Capital"/>
    <m/>
    <n v="564"/>
    <s v="94-C"/>
    <s v="https://orespermits.ny.gov/Public/MatterManagement/CaseMaster.aspx?MatterSeq=64957&amp;MNO=23-00033"/>
    <m/>
    <m/>
    <m/>
    <n v="12043"/>
    <s v="Schoharie"/>
    <s v="NY"/>
    <s v="Mohawk Valley"/>
    <x v="4"/>
    <m/>
    <n v="20"/>
    <n v="19.989999999999998"/>
    <n v="19.989999999999998"/>
    <n v="33884"/>
    <n v="40660"/>
    <m/>
    <m/>
    <s v="POINT (-74.484745 42.68013)"/>
  </r>
  <r>
    <d v="2024-01-30T00:00:00"/>
    <x v="1"/>
    <s v="Tayandenega Solar"/>
    <x v="13"/>
    <m/>
    <n v="72.61"/>
    <x v="6"/>
    <s v="New"/>
    <m/>
    <s v="Tayandenega Solar, LLC"/>
    <s v="Greenbacker Renewable Energy Corporation"/>
    <m/>
    <m/>
    <s v="Capital"/>
    <m/>
    <n v="565"/>
    <s v="SEQR"/>
    <m/>
    <m/>
    <m/>
    <m/>
    <n v="13452"/>
    <s v="Montgomery"/>
    <s v="NY"/>
    <s v="Mohawk Valley"/>
    <x v="4"/>
    <m/>
    <n v="20"/>
    <n v="19.989999999999998"/>
    <n v="19.989999999999998"/>
    <n v="37106"/>
    <n v="44527"/>
    <m/>
    <m/>
    <s v="POINT (-74.6003928 43.0448856)"/>
  </r>
  <r>
    <d v="2024-01-30T00:00:00"/>
    <x v="1"/>
    <s v="Sky High Solar"/>
    <x v="13"/>
    <m/>
    <n v="74.06"/>
    <x v="6"/>
    <s v="New"/>
    <m/>
    <s v="Sky High Solar, LLC"/>
    <s v="Boralex"/>
    <m/>
    <m/>
    <s v="Central"/>
    <m/>
    <n v="545"/>
    <s v="SEQR"/>
    <m/>
    <m/>
    <m/>
    <m/>
    <n v="13159"/>
    <s v="Onondaga"/>
    <s v="NY"/>
    <s v="Central New York"/>
    <x v="4"/>
    <m/>
    <n v="20"/>
    <n v="19.989999999999998"/>
    <n v="19.989999999999998"/>
    <n v="36248"/>
    <n v="43497"/>
    <m/>
    <m/>
    <s v="POINT (-76.109945 42.79665)"/>
  </r>
  <r>
    <d v="2024-01-30T00:00:00"/>
    <x v="1"/>
    <s v="Darby Solar"/>
    <x v="13"/>
    <m/>
    <n v="76.569999999999993"/>
    <x v="6"/>
    <s v="New"/>
    <m/>
    <s v="Darby Solar, LLC"/>
    <s v="MN8 Energy"/>
    <m/>
    <m/>
    <s v="Capital"/>
    <n v="323810"/>
    <n v="730"/>
    <s v="SEQR"/>
    <m/>
    <m/>
    <m/>
    <m/>
    <n v="12154"/>
    <s v="Washington"/>
    <s v="NY"/>
    <s v="Capital Region"/>
    <x v="2"/>
    <n v="2023"/>
    <n v="20"/>
    <n v="19.989999999999998"/>
    <n v="19.989999999999998"/>
    <n v="36774"/>
    <n v="44128"/>
    <m/>
    <m/>
    <s v="POINT (-73.585035 42.90228)"/>
  </r>
  <r>
    <d v="2024-01-30T00:00:00"/>
    <x v="1"/>
    <s v="East Point Energy Center"/>
    <x v="13"/>
    <m/>
    <n v="78.680000000000007"/>
    <x v="6"/>
    <s v="New"/>
    <m/>
    <s v="East Point Energy Center, LLC"/>
    <s v="NextEra Energy Resources"/>
    <m/>
    <m/>
    <s v="Capital"/>
    <m/>
    <n v="619"/>
    <s v="Article 10"/>
    <s v="http://documents.dps.ny.gov/public/MatterManagement/CaseMaster.aspx?MatterCaseNo=17-f-0599"/>
    <m/>
    <m/>
    <m/>
    <n v="13459"/>
    <s v="Schoharie"/>
    <s v="NY"/>
    <s v="Mohawk Valley"/>
    <x v="3"/>
    <n v="2023"/>
    <n v="20"/>
    <n v="50"/>
    <n v="50"/>
    <n v="109631"/>
    <n v="131557"/>
    <m/>
    <m/>
    <s v="POINT (-74.61747 42.7916711)"/>
  </r>
  <r>
    <d v="2024-01-30T00:00:00"/>
    <x v="1"/>
    <s v="Flint Mine Solar"/>
    <x v="13"/>
    <m/>
    <n v="88.64"/>
    <x v="6"/>
    <s v="New"/>
    <m/>
    <s v="Flint Mine Solar, LLC"/>
    <s v="D. E. Shaw Renewable Investments"/>
    <m/>
    <m/>
    <s v="Hudson Valley"/>
    <m/>
    <n v="637"/>
    <s v="Article 10"/>
    <s v="http://documents.dps.ny.gov/public/MatterManagement/CaseMaster.aspx?MatterCaseNo=18-F-0087"/>
    <m/>
    <m/>
    <m/>
    <n v="12051"/>
    <s v="Greene"/>
    <s v="NY"/>
    <s v="Capital Region"/>
    <x v="3"/>
    <n v="2026"/>
    <n v="20"/>
    <n v="100"/>
    <n v="100"/>
    <n v="174412"/>
    <n v="209294"/>
    <m/>
    <m/>
    <s v="POINT (-73.8001552 42.3480669)"/>
  </r>
  <r>
    <d v="2024-01-30T00:00:00"/>
    <x v="1"/>
    <s v="High River Energy Center"/>
    <x v="13"/>
    <m/>
    <n v="69.88"/>
    <x v="6"/>
    <s v="New"/>
    <m/>
    <s v="High River Energy Center, LLC"/>
    <s v="NextEra Energy Resources"/>
    <m/>
    <m/>
    <s v="Capital"/>
    <m/>
    <n v="618"/>
    <s v="Article 10"/>
    <s v="http://documents.dps.ny.gov/public/MatterManagement/CaseMaster.aspx?MatterCaseNo=17-F-0597"/>
    <m/>
    <m/>
    <m/>
    <n v="12010"/>
    <s v="Montgomery"/>
    <s v="NY"/>
    <s v="Mohawk Valley"/>
    <x v="3"/>
    <n v="2024"/>
    <n v="20"/>
    <n v="90"/>
    <n v="90"/>
    <n v="167141"/>
    <n v="200569"/>
    <m/>
    <m/>
    <s v="POINT (-74.19217 42.94523)"/>
  </r>
  <r>
    <d v="2024-01-30T00:00:00"/>
    <x v="1"/>
    <s v="Janis Solar"/>
    <x v="13"/>
    <m/>
    <n v="75.91"/>
    <x v="6"/>
    <s v="New"/>
    <m/>
    <s v="Janis Solar, LLC"/>
    <s v="MN8 Energy"/>
    <m/>
    <m/>
    <s v="Central"/>
    <n v="323808"/>
    <n v="768"/>
    <s v="SEQR"/>
    <m/>
    <m/>
    <m/>
    <m/>
    <n v="13040"/>
    <s v="Cortland"/>
    <s v="NY"/>
    <s v="Central New York"/>
    <x v="2"/>
    <n v="2023"/>
    <n v="20"/>
    <n v="19.989999999999998"/>
    <n v="19.989999999999998"/>
    <n v="35898"/>
    <n v="43077"/>
    <m/>
    <m/>
    <s v="POINT (-75.9017453 42.5418885)"/>
  </r>
  <r>
    <d v="2024-01-30T00:00:00"/>
    <x v="1"/>
    <s v="Java Solar Energy Center"/>
    <x v="13"/>
    <n v="19.5"/>
    <m/>
    <x v="6"/>
    <s v="New"/>
    <m/>
    <s v="Java Energy LLC"/>
    <s v="Invenergy"/>
    <m/>
    <m/>
    <s v="West"/>
    <m/>
    <n v="12380"/>
    <s v="SEQR"/>
    <m/>
    <m/>
    <m/>
    <m/>
    <n v="14009"/>
    <s v="Wyoming"/>
    <s v="NY"/>
    <s v="Finger Lakes"/>
    <x v="1"/>
    <m/>
    <n v="20"/>
    <n v="1.53"/>
    <n v="1.53"/>
    <n v="2039"/>
    <n v="2446"/>
    <m/>
    <m/>
    <s v="POINT (-78.4190273 42.5329786)"/>
  </r>
  <r>
    <d v="2024-01-30T00:00:00"/>
    <x v="1"/>
    <s v="Magruder Solar"/>
    <x v="13"/>
    <n v="23"/>
    <m/>
    <x v="6"/>
    <s v="New"/>
    <m/>
    <s v="Magruder Solar, LLC"/>
    <s v="CS Energy"/>
    <m/>
    <m/>
    <s v="Hudson Valley"/>
    <m/>
    <n v="744"/>
    <s v="SEQR"/>
    <m/>
    <m/>
    <m/>
    <m/>
    <n v="12525"/>
    <s v="Ulster"/>
    <s v="NY"/>
    <s v="Mid-Hudson"/>
    <x v="1"/>
    <m/>
    <n v="20"/>
    <n v="19.989999999999998"/>
    <n v="19.989999999999998"/>
    <n v="35022"/>
    <n v="42026"/>
    <m/>
    <m/>
    <s v="POINT (-74.15087 41.680775)"/>
  </r>
  <r>
    <d v="2024-01-30T00:00:00"/>
    <x v="1"/>
    <s v="Pattersonville"/>
    <x v="13"/>
    <m/>
    <n v="74.55"/>
    <x v="6"/>
    <s v="New"/>
    <m/>
    <s v="Pattersonville Solar Facility LLC"/>
    <s v="MN8 Energy"/>
    <m/>
    <m/>
    <s v="Capital"/>
    <m/>
    <n v="638"/>
    <s v="SEQR"/>
    <m/>
    <m/>
    <m/>
    <m/>
    <n v="12137"/>
    <s v="Schenectady"/>
    <s v="NY"/>
    <s v="Capital Region"/>
    <x v="3"/>
    <n v="2023"/>
    <n v="20"/>
    <n v="19.989999999999998"/>
    <n v="19.989999999999998"/>
    <n v="40503"/>
    <n v="48603"/>
    <m/>
    <m/>
    <s v="POINT (-74.1391242 42.8267127)"/>
  </r>
  <r>
    <d v="2024-01-30T00:00:00"/>
    <x v="1"/>
    <s v="Regan Solar"/>
    <x v="13"/>
    <m/>
    <n v="79.180000000000007"/>
    <x v="6"/>
    <s v="New"/>
    <m/>
    <s v="Regan Solar, LLC"/>
    <s v="MN8 Energy"/>
    <m/>
    <m/>
    <s v="Capital"/>
    <n v="323812"/>
    <n v="748"/>
    <s v="SEQR"/>
    <m/>
    <m/>
    <m/>
    <m/>
    <n v="12068"/>
    <s v="Montgomery"/>
    <s v="NY"/>
    <s v="Mohawk Valley"/>
    <x v="2"/>
    <n v="2023"/>
    <n v="20"/>
    <n v="19.989999999999998"/>
    <n v="19.989999999999998"/>
    <n v="35548"/>
    <n v="42657"/>
    <m/>
    <m/>
    <s v="POINT (-74.3809823 42.9573634)"/>
  </r>
  <r>
    <d v="2024-01-30T00:00:00"/>
    <x v="1"/>
    <s v="Alle-Catt Wind Farm"/>
    <x v="13"/>
    <m/>
    <n v="65.62"/>
    <x v="0"/>
    <s v="New"/>
    <m/>
    <s v="Alle-Catt Wind Energy LLC"/>
    <s v="Invenergy"/>
    <m/>
    <m/>
    <s v="West"/>
    <m/>
    <n v="596"/>
    <s v="Article 10"/>
    <s v="http://documents.dps.ny.gov/public/MatterManagement/CaseMaster.aspx?MatterCaseNo=17-F-0282"/>
    <m/>
    <m/>
    <m/>
    <n v="14009"/>
    <s v="Cattaraugus"/>
    <s v="NY"/>
    <s v="Western New York"/>
    <x v="4"/>
    <m/>
    <n v="20"/>
    <n v="339.78"/>
    <n v="339.78"/>
    <n v="977474"/>
    <n v="1172968"/>
    <m/>
    <m/>
    <s v="POINT (-78.4190273 42.5329786)"/>
  </r>
  <r>
    <d v="2024-01-30T00:00:00"/>
    <x v="1"/>
    <s v="Baron Winds"/>
    <x v="13"/>
    <n v="22.75"/>
    <m/>
    <x v="0"/>
    <s v="New"/>
    <m/>
    <s v="Baron Winds LLC"/>
    <s v="RWE"/>
    <m/>
    <m/>
    <s v="Central"/>
    <m/>
    <n v="396"/>
    <s v="Article 10"/>
    <s v="http://documents.dps.ny.gov/public/MatterManagement/CaseMaster.aspx?MatterCaseNo=15-f-0122"/>
    <m/>
    <m/>
    <m/>
    <n v="14826"/>
    <s v="Steuben"/>
    <s v="NY"/>
    <s v="Southern Tier"/>
    <x v="1"/>
    <m/>
    <n v="20"/>
    <n v="272"/>
    <n v="272"/>
    <n v="748174"/>
    <n v="897808"/>
    <m/>
    <m/>
    <s v="POINT (-77.5002615 42.4986438)"/>
  </r>
  <r>
    <d v="2024-01-30T00:00:00"/>
    <x v="1"/>
    <s v="Baron Winds II"/>
    <x v="13"/>
    <m/>
    <n v="69.62"/>
    <x v="0"/>
    <s v="New"/>
    <m/>
    <s v="Baron Winds II LLC"/>
    <s v="RWE"/>
    <m/>
    <m/>
    <s v="Central"/>
    <m/>
    <n v="396"/>
    <s v="Article 10"/>
    <s v="http://documents.dps.ny.gov/public/MatterManagement/CaseMaster.aspx?MatterCaseNo=15-f-0122"/>
    <m/>
    <m/>
    <m/>
    <n v="14826"/>
    <s v="Steuben"/>
    <s v="NY"/>
    <s v="Southern Tier"/>
    <x v="4"/>
    <m/>
    <n v="20"/>
    <n v="112.5"/>
    <n v="112.5"/>
    <n v="272706"/>
    <n v="327247"/>
    <m/>
    <m/>
    <s v="POINT (-77.5002615 42.4986438)"/>
  </r>
  <r>
    <d v="2024-01-30T00:00:00"/>
    <x v="1"/>
    <s v="Bluestone Wind"/>
    <x v="13"/>
    <m/>
    <n v="67.72"/>
    <x v="0"/>
    <s v="New"/>
    <m/>
    <s v="Bluestone Wind, LLC"/>
    <s v="Northland Power"/>
    <n v="6.2"/>
    <n v="6.2"/>
    <s v="Mohawk Valley"/>
    <n v="323821"/>
    <n v="579"/>
    <s v="Article 10"/>
    <s v="http://documents.dps.ny.gov/public/MatterManagement/CaseMaster.aspx?MatterCaseNo=16-F-0559"/>
    <m/>
    <m/>
    <m/>
    <n v="13865"/>
    <s v="Broome"/>
    <s v="NY"/>
    <s v="Southern Tier"/>
    <x v="2"/>
    <n v="2023"/>
    <n v="20"/>
    <n v="111.8"/>
    <n v="121.8"/>
    <n v="392644"/>
    <n v="471172"/>
    <m/>
    <m/>
    <s v="POINT (-75.64285 42.07653)"/>
  </r>
  <r>
    <d v="2024-01-30T00:00:00"/>
    <x v="1"/>
    <s v="Greene County Energy Properties"/>
    <x v="13"/>
    <m/>
    <n v="91.09"/>
    <x v="6"/>
    <s v="New"/>
    <m/>
    <s v="Greene County Energy Properties, LLC"/>
    <s v="Green County Energy Partners"/>
    <m/>
    <m/>
    <s v="Hudson Valley"/>
    <m/>
    <n v="577"/>
    <s v="SEQR"/>
    <m/>
    <m/>
    <m/>
    <m/>
    <n v="12042"/>
    <s v="Greene"/>
    <s v="NY"/>
    <s v="Capital Region"/>
    <x v="3"/>
    <n v="2024"/>
    <n v="20"/>
    <n v="19.899999999999999"/>
    <n v="19.899999999999999"/>
    <n v="26149"/>
    <n v="31378"/>
    <m/>
    <m/>
    <s v="POINT (-73.889996339 42.39780656)"/>
  </r>
  <r>
    <d v="2024-01-30T00:00:00"/>
    <x v="1"/>
    <s v="Shepherd's Run Solar"/>
    <x v="13"/>
    <m/>
    <n v="70.010000000000005"/>
    <x v="6"/>
    <s v="New"/>
    <m/>
    <s v="Hecate Energy Columbia County 1 LLC"/>
    <s v="Hecate Energy"/>
    <m/>
    <m/>
    <s v="Capital"/>
    <m/>
    <n v="644"/>
    <s v="94-C"/>
    <s v="https://documents.dps.ny.gov/public/MatterManagement/CaseMaster.aspx?MatterCaseNo=21-02553"/>
    <m/>
    <m/>
    <m/>
    <n v="12521"/>
    <s v="Columbia"/>
    <s v="NY"/>
    <s v="Capital Region"/>
    <x v="4"/>
    <m/>
    <n v="20"/>
    <n v="60"/>
    <n v="60"/>
    <n v="111164"/>
    <n v="133396"/>
    <m/>
    <m/>
    <s v="POINT (-73.59207 42.14765)"/>
  </r>
  <r>
    <d v="2024-01-30T00:00:00"/>
    <x v="1"/>
    <s v="Baron Winds I"/>
    <x v="13"/>
    <m/>
    <n v="69.62"/>
    <x v="0"/>
    <s v="New"/>
    <m/>
    <s v="Baron Winds LLC"/>
    <s v="RWE"/>
    <m/>
    <m/>
    <s v="Central"/>
    <n v="323822"/>
    <n v="396"/>
    <s v="Article 10"/>
    <s v="http://documents.dps.ny.gov/public/MatterManagement/CaseMaster.aspx?MatterCaseNo=15-f-0122"/>
    <m/>
    <m/>
    <m/>
    <n v="14826"/>
    <s v="Steuben"/>
    <s v="NY"/>
    <s v="Southern Tier"/>
    <x v="2"/>
    <n v="2023"/>
    <n v="20"/>
    <n v="121.8"/>
    <n v="121.8"/>
    <n v="354417"/>
    <n v="425300"/>
    <m/>
    <m/>
    <s v="POINT (-77.5002615 42.4986438)"/>
  </r>
  <r>
    <d v="2024-01-30T00:00:00"/>
    <x v="1"/>
    <s v="Branscomb Solar"/>
    <x v="13"/>
    <m/>
    <n v="78"/>
    <x v="6"/>
    <s v="New"/>
    <m/>
    <s v="Branscomb Solar, LLC"/>
    <s v="MN8 Energy"/>
    <m/>
    <m/>
    <s v="Capital"/>
    <n v="323811"/>
    <n v="731"/>
    <s v="SEQR"/>
    <m/>
    <m/>
    <m/>
    <m/>
    <n v="12834"/>
    <s v="Washington"/>
    <s v="NY"/>
    <s v="Capital Region"/>
    <x v="2"/>
    <n v="2022"/>
    <n v="20"/>
    <n v="20"/>
    <n v="19.989999999999998"/>
    <n v="38472"/>
    <n v="46166"/>
    <m/>
    <m/>
    <s v="POINT (-73.50078 43.091155)"/>
  </r>
  <r>
    <d v="2024-01-30T00:00:00"/>
    <x v="1"/>
    <s v="Double Lock Solar"/>
    <x v="13"/>
    <n v="25.5"/>
    <m/>
    <x v="6"/>
    <s v="New"/>
    <m/>
    <s v="Double Lock Solar, LLC"/>
    <s v="Cypress Creek Renewables"/>
    <m/>
    <m/>
    <s v="Capital"/>
    <m/>
    <m/>
    <m/>
    <m/>
    <m/>
    <m/>
    <m/>
    <n v="13339"/>
    <s v="Montgomery"/>
    <s v="NY"/>
    <s v="Mohawk Valley"/>
    <x v="1"/>
    <m/>
    <n v="20"/>
    <n v="19.989999999999998"/>
    <n v="19.39"/>
    <n v="32103"/>
    <n v="38523"/>
    <m/>
    <m/>
    <s v="POINT (-74.6269854 42.9297647)"/>
  </r>
  <r>
    <d v="2024-01-30T00:00:00"/>
    <x v="1"/>
    <s v="Grissom Solar"/>
    <x v="13"/>
    <m/>
    <n v="81.05"/>
    <x v="6"/>
    <s v="New"/>
    <m/>
    <s v="Grissom Solar, LLC"/>
    <s v="MN8 Energy"/>
    <m/>
    <m/>
    <s v="Capital"/>
    <n v="323813"/>
    <n v="682"/>
    <s v="SEQR"/>
    <m/>
    <m/>
    <m/>
    <m/>
    <n v="12095"/>
    <s v="Montgomery"/>
    <s v="NY"/>
    <s v="Mohawk Valley"/>
    <x v="2"/>
    <n v="2023"/>
    <n v="20"/>
    <n v="20"/>
    <n v="19.989999999999998"/>
    <n v="33972"/>
    <n v="40766"/>
    <m/>
    <m/>
    <s v="POINT (-74.370365 43.001485)"/>
  </r>
  <r>
    <d v="2024-01-30T00:00:00"/>
    <x v="1"/>
    <s v="Lyons Falls Mill Redevelopment"/>
    <x v="13"/>
    <n v="17.899999999999999"/>
    <m/>
    <x v="1"/>
    <s v="Existing"/>
    <s v="Upgrade"/>
    <s v="Northbrook Lyons Falls, LLC"/>
    <s v="Kruger Energy"/>
    <m/>
    <m/>
    <s v="Mohawk Valley"/>
    <m/>
    <m/>
    <m/>
    <m/>
    <m/>
    <m/>
    <m/>
    <n v="13368"/>
    <s v="Lewis"/>
    <s v="NY"/>
    <s v="North Country"/>
    <x v="1"/>
    <m/>
    <n v="20"/>
    <n v="3.28"/>
    <n v="3.28"/>
    <n v="20062"/>
    <n v="24074"/>
    <m/>
    <m/>
    <s v="POINT (-75.3653622 43.6197333)"/>
  </r>
  <r>
    <d v="2024-01-30T00:00:00"/>
    <x v="1"/>
    <s v="Puckett Solar"/>
    <x v="13"/>
    <m/>
    <n v="78.08"/>
    <x v="6"/>
    <s v="New"/>
    <m/>
    <s v="Puckett Solar, LLC"/>
    <s v="MN8 Energy"/>
    <m/>
    <m/>
    <s v="Central"/>
    <n v="323809"/>
    <n v="775"/>
    <s v="SEQR"/>
    <m/>
    <m/>
    <m/>
    <m/>
    <n v="13746"/>
    <s v="Chenango"/>
    <s v="NY"/>
    <s v="Southern Tier"/>
    <x v="2"/>
    <n v="2022"/>
    <n v="20"/>
    <n v="20"/>
    <n v="19.989999999999998"/>
    <n v="33271"/>
    <n v="39925"/>
    <m/>
    <m/>
    <s v="POINT (-75.845965 42.239925)"/>
  </r>
  <r>
    <d v="2024-01-30T00:00:00"/>
    <x v="1"/>
    <s v="Sunny Knoll Solar"/>
    <x v="13"/>
    <n v="27"/>
    <m/>
    <x v="6"/>
    <s v="New"/>
    <m/>
    <m/>
    <m/>
    <m/>
    <m/>
    <s v="Capital"/>
    <m/>
    <m/>
    <m/>
    <m/>
    <m/>
    <m/>
    <m/>
    <n v="12157"/>
    <s v="Schoharie"/>
    <s v="NY"/>
    <s v="Mohawk Valley"/>
    <x v="1"/>
    <m/>
    <n v="20"/>
    <n v="19.989999999999998"/>
    <n v="19.39"/>
    <n v="32613"/>
    <n v="39135"/>
    <m/>
    <m/>
    <s v="POINT (-74.3084437 42.6656806)"/>
  </r>
  <r>
    <d v="2024-01-30T00:00:00"/>
    <x v="1"/>
    <s v="Horseshoe Solar"/>
    <x v="14"/>
    <m/>
    <n v="70.569999999999993"/>
    <x v="6"/>
    <s v="New"/>
    <m/>
    <s v="Horseshoe Solar Energy LLC"/>
    <s v="Invenergy"/>
    <m/>
    <m/>
    <s v="Genesee"/>
    <m/>
    <n v="710"/>
    <s v="94-C"/>
    <s v="https://documents.dps.ny.gov/public/MatterManagement/CaseMaster.aspx?MatterCaseNo=21-02480&amp;CaseSearch=Search"/>
    <m/>
    <m/>
    <m/>
    <n v="14423"/>
    <s v="Livingston"/>
    <s v="NY"/>
    <s v="Finger Lakes"/>
    <x v="4"/>
    <m/>
    <n v="20"/>
    <n v="180"/>
    <n v="180"/>
    <n v="368971"/>
    <n v="442765"/>
    <m/>
    <m/>
    <s v="POINT (-77.8498331 42.9703172)"/>
  </r>
  <r>
    <d v="2024-01-30T00:00:00"/>
    <x v="1"/>
    <s v="Manchester Solar"/>
    <x v="14"/>
    <m/>
    <n v="67.41"/>
    <x v="6"/>
    <s v="New"/>
    <m/>
    <s v="SunEast Manchester Solar LLC"/>
    <s v="SunEast Development LLC"/>
    <m/>
    <m/>
    <s v="Central"/>
    <m/>
    <n v="913"/>
    <s v="SEQR"/>
    <m/>
    <m/>
    <m/>
    <m/>
    <n v="14432"/>
    <s v="Ontario"/>
    <s v="NY"/>
    <s v="Finger Lakes"/>
    <x v="4"/>
    <m/>
    <n v="20"/>
    <n v="19.989999999999998"/>
    <n v="19.989999999999998"/>
    <n v="40223"/>
    <n v="48267"/>
    <m/>
    <m/>
    <s v="POINT (-77.13683 42.96328)"/>
  </r>
  <r>
    <d v="2024-01-30T00:00:00"/>
    <x v="1"/>
    <s v="SED Dog Corners Solar"/>
    <x v="14"/>
    <m/>
    <n v="67.13"/>
    <x v="6"/>
    <s v="New"/>
    <m/>
    <s v="SunEast Dog Corners Solar LLC"/>
    <s v="SunEast Development LLC"/>
    <m/>
    <m/>
    <s v="Central"/>
    <m/>
    <n v="584"/>
    <s v="SEQR"/>
    <m/>
    <m/>
    <m/>
    <m/>
    <n v="13026"/>
    <s v="Cayuga"/>
    <s v="NY"/>
    <s v="Central New York"/>
    <x v="4"/>
    <m/>
    <n v="20"/>
    <n v="19.989999999999998"/>
    <n v="19.989999999999998"/>
    <n v="37999"/>
    <n v="45598"/>
    <m/>
    <m/>
    <s v="POINT (-76.6981612 42.7509846)"/>
  </r>
  <r>
    <d v="2024-01-30T00:00:00"/>
    <x v="1"/>
    <s v="SED Hills Solar"/>
    <x v="14"/>
    <m/>
    <n v="66.67"/>
    <x v="6"/>
    <s v="New"/>
    <m/>
    <s v="SunEast Hills Solar LLC"/>
    <s v="SunEast Development LLC"/>
    <m/>
    <m/>
    <s v="Mohawk Valley"/>
    <m/>
    <n v="581"/>
    <s v="SEQR"/>
    <m/>
    <m/>
    <m/>
    <m/>
    <n v="13365"/>
    <s v="Herkimer"/>
    <s v="NY"/>
    <s v="Mohawk Valley"/>
    <x v="4"/>
    <m/>
    <n v="20"/>
    <n v="19.989999999999998"/>
    <n v="19.989999999999998"/>
    <n v="37999"/>
    <n v="45598"/>
    <m/>
    <m/>
    <s v="POINT (-74.860045 43.0444)"/>
  </r>
  <r>
    <d v="2024-01-30T00:00:00"/>
    <x v="1"/>
    <s v="SED Skyline Solar"/>
    <x v="14"/>
    <m/>
    <n v="68.64"/>
    <x v="6"/>
    <s v="New"/>
    <m/>
    <s v="SunEast Skyline Solar LLC"/>
    <s v="SunEast Development LLC"/>
    <m/>
    <m/>
    <s v="Mohawk Valley"/>
    <m/>
    <n v="670"/>
    <s v="SEQR"/>
    <m/>
    <m/>
    <m/>
    <m/>
    <n v="13476"/>
    <s v="Oneida"/>
    <s v="NY"/>
    <s v="Mohawk Valley"/>
    <x v="4"/>
    <m/>
    <n v="20"/>
    <n v="19.989999999999998"/>
    <n v="19.989999999999998"/>
    <n v="35022"/>
    <n v="42026"/>
    <m/>
    <m/>
    <s v="POINT (-75.54118 43.079)"/>
  </r>
  <r>
    <d v="2024-01-30T00:00:00"/>
    <x v="1"/>
    <s v="SED Watkins Road Solar 1"/>
    <x v="14"/>
    <m/>
    <n v="66.87"/>
    <x v="6"/>
    <s v="New"/>
    <m/>
    <s v="SunEast Watkins Solar 1 LLC"/>
    <s v="SunEast Development LLC"/>
    <m/>
    <m/>
    <s v="Mohawk Valley"/>
    <m/>
    <n v="586"/>
    <s v="SEQR"/>
    <m/>
    <m/>
    <m/>
    <m/>
    <n v="13340"/>
    <s v="Herkimer"/>
    <s v="NY"/>
    <s v="Mohawk Valley"/>
    <x v="4"/>
    <m/>
    <n v="20"/>
    <n v="19.989999999999998"/>
    <n v="19.989999999999998"/>
    <n v="37999"/>
    <n v="45598"/>
    <m/>
    <m/>
    <s v="POINT (-75.068965 43.033565)"/>
  </r>
  <r>
    <d v="2024-01-30T00:00:00"/>
    <x v="1"/>
    <s v="Silver Lake Solar"/>
    <x v="14"/>
    <m/>
    <n v="75.12"/>
    <x v="6"/>
    <s v="New"/>
    <m/>
    <s v="Silver Lake Solar LLC"/>
    <s v="AES Corporation"/>
    <m/>
    <m/>
    <s v="Central"/>
    <m/>
    <n v="629"/>
    <s v="SEQR"/>
    <m/>
    <m/>
    <m/>
    <m/>
    <n v="14530"/>
    <s v="Wyoming"/>
    <s v="NY"/>
    <s v="Finger Lakes"/>
    <x v="1"/>
    <m/>
    <n v="20"/>
    <n v="24.99"/>
    <n v="24.99"/>
    <n v="38200"/>
    <n v="45840"/>
    <m/>
    <m/>
    <s v="POINT (-78.00098 42.71946)"/>
  </r>
  <r>
    <d v="2024-01-30T00:00:00"/>
    <x v="1"/>
    <s v="SunEast Clay Solar"/>
    <x v="14"/>
    <n v="18.45"/>
    <m/>
    <x v="6"/>
    <s v="New"/>
    <m/>
    <s v="SunEast Clay Solar LLC"/>
    <s v="SunEast Development LLC"/>
    <m/>
    <m/>
    <s v="Central"/>
    <m/>
    <n v="669"/>
    <s v="SEQR"/>
    <m/>
    <m/>
    <m/>
    <m/>
    <n v="13041"/>
    <s v="Onondaga"/>
    <s v="NY"/>
    <s v="Central New York"/>
    <x v="1"/>
    <m/>
    <n v="20"/>
    <n v="19.989999999999998"/>
    <n v="19.989999999999998"/>
    <n v="35022"/>
    <n v="42026"/>
    <m/>
    <m/>
    <s v="POINT (-76.1433636 43.1635353)"/>
  </r>
  <r>
    <d v="2024-01-30T00:00:00"/>
    <x v="1"/>
    <s v="Bakerstand Solar 1"/>
    <x v="14"/>
    <m/>
    <n v="71.31"/>
    <x v="6"/>
    <s v="New"/>
    <m/>
    <s v="Bakerstand Solar LLC"/>
    <s v="Olivewood Energy Development"/>
    <m/>
    <m/>
    <s v="West"/>
    <m/>
    <n v="667"/>
    <s v="SEQR"/>
    <m/>
    <m/>
    <m/>
    <m/>
    <n v="14737"/>
    <s v="Cattaraugus"/>
    <s v="NY"/>
    <s v="Western New York"/>
    <x v="4"/>
    <m/>
    <n v="20"/>
    <n v="19.989999999999998"/>
    <n v="19.989999999999998"/>
    <n v="27703"/>
    <n v="33243"/>
    <m/>
    <m/>
    <s v="POINT (-78.45721 42.33914)"/>
  </r>
  <r>
    <d v="2024-01-30T00:00:00"/>
    <x v="1"/>
    <s v="ELP Stillwater Solar"/>
    <x v="14"/>
    <m/>
    <n v="75.319999999999993"/>
    <x v="6"/>
    <s v="New"/>
    <m/>
    <s v="ELP Stillwater Solar LLC"/>
    <s v="MN8 Energy"/>
    <m/>
    <m/>
    <s v="Capital"/>
    <m/>
    <n v="735"/>
    <s v="SEQR"/>
    <m/>
    <m/>
    <m/>
    <m/>
    <n v="12118"/>
    <s v="Saratoga"/>
    <s v="NY"/>
    <s v="Capital Region"/>
    <x v="3"/>
    <n v="2023"/>
    <n v="20"/>
    <n v="19.989999999999998"/>
    <n v="19.989999999999998"/>
    <n v="32396"/>
    <n v="38875"/>
    <m/>
    <m/>
    <s v="POINT (-73.6917352 42.9054478)"/>
  </r>
  <r>
    <d v="2024-01-30T00:00:00"/>
    <x v="1"/>
    <s v="Excelsior Energy Center - Solar + Storage 2"/>
    <x v="14"/>
    <m/>
    <n v="66.3"/>
    <x v="6"/>
    <s v="New"/>
    <m/>
    <s v="Excelsior Energy Center, LLC"/>
    <s v="NextEra Energy Resources"/>
    <n v="20"/>
    <n v="80"/>
    <s v="Genesee"/>
    <m/>
    <n v="721"/>
    <s v="Article 10"/>
    <s v="http://documents.dps.ny.gov/public/MatterManagement/CaseMaster.aspx?MatterCaseNo=19-F-0299&amp;submit=Search"/>
    <m/>
    <m/>
    <m/>
    <n v="14422"/>
    <s v="Genesee"/>
    <s v="NY"/>
    <s v="Finger Lakes"/>
    <x v="4"/>
    <m/>
    <n v="20"/>
    <n v="280"/>
    <n v="280"/>
    <n v="591615"/>
    <n v="709938"/>
    <m/>
    <m/>
    <s v="POINT (-78.063825 43.0796792)"/>
  </r>
  <r>
    <d v="2024-01-30T00:00:00"/>
    <x v="1"/>
    <s v="Mohawk Solar"/>
    <x v="14"/>
    <m/>
    <n v="65.39"/>
    <x v="6"/>
    <s v="New"/>
    <m/>
    <s v="Mohawk Solar LLC"/>
    <s v="Avangrid Renewables"/>
    <m/>
    <m/>
    <s v="Capital"/>
    <m/>
    <n v="495"/>
    <s v="Article 10"/>
    <s v="http://documents.dps.ny.gov/public/MatterManagement/CaseMaster.aspx?MatterCaseNo=17-F-0182"/>
    <m/>
    <m/>
    <m/>
    <n v="13317"/>
    <s v="Montgomery"/>
    <s v="NY"/>
    <s v="Mohawk Valley"/>
    <x v="4"/>
    <m/>
    <n v="20"/>
    <n v="90.5"/>
    <n v="90.5"/>
    <n v="200321"/>
    <n v="240385"/>
    <m/>
    <m/>
    <s v="POINT (-74.571155 42.90138)"/>
  </r>
  <r>
    <d v="2024-01-30T00:00:00"/>
    <x v="1"/>
    <s v="Morris Ridge Solar"/>
    <x v="14"/>
    <m/>
    <n v="72.06"/>
    <x v="6"/>
    <s v="New"/>
    <m/>
    <s v="Morris Ridge Solar Energy Center, LLC"/>
    <s v="EDF Renewables Development"/>
    <m/>
    <m/>
    <s v="Central"/>
    <m/>
    <n v="717"/>
    <s v="94-C"/>
    <s v="http://documents.dps.ny.gov/public/MatterManagement/CaseMaster.aspx?MatterCaseNo=21-00025&amp;CaseSearch=Search"/>
    <m/>
    <m/>
    <m/>
    <n v="14510"/>
    <s v="Livingston"/>
    <s v="NY"/>
    <s v="Finger Lakes"/>
    <x v="3"/>
    <n v="2025"/>
    <n v="20"/>
    <n v="177"/>
    <n v="177"/>
    <n v="319920"/>
    <n v="383904"/>
    <m/>
    <m/>
    <s v="POINT (-77.87418 42.72316)"/>
  </r>
  <r>
    <d v="2024-01-30T00:00:00"/>
    <x v="1"/>
    <s v="Trelina Solar Energy Center"/>
    <x v="14"/>
    <m/>
    <n v="67.52"/>
    <x v="6"/>
    <s v="New"/>
    <m/>
    <s v="Trelina Energy Center LLC"/>
    <s v="NextEra Energy Resources"/>
    <m/>
    <m/>
    <s v="Central"/>
    <m/>
    <n v="720"/>
    <s v="Article 10"/>
    <s v="http://documents.dps.ny.gov/public/MatterManagement/CaseMaster.aspx?MatterSeq=59765&amp;MNO=19-F-0366"/>
    <m/>
    <m/>
    <m/>
    <n v="13165"/>
    <s v="Seneca"/>
    <s v="NY"/>
    <s v="Finger Lakes"/>
    <x v="4"/>
    <m/>
    <n v="20"/>
    <n v="80"/>
    <n v="80"/>
    <n v="156629"/>
    <n v="187955"/>
    <m/>
    <m/>
    <s v="POINT (-76.8627782 42.9013852)"/>
  </r>
  <r>
    <d v="2024-01-30T00:00:00"/>
    <x v="1"/>
    <s v="Watkins Glen Solar Energy Center"/>
    <x v="14"/>
    <m/>
    <n v="67.2"/>
    <x v="6"/>
    <s v="New"/>
    <m/>
    <s v="Watkins Glen Solar Energy Center, LLC"/>
    <s v="NextEra Energy Resources"/>
    <m/>
    <m/>
    <s v="Central"/>
    <m/>
    <n v="617"/>
    <s v="94-C"/>
    <s v="http://documents.dps.ny.gov/public/MatterManagement/CaseMaster.aspx?MatterCaseNo=21-01069&amp;CaseSearch=Search"/>
    <m/>
    <m/>
    <m/>
    <n v="14891"/>
    <s v="Schuyler"/>
    <s v="NY"/>
    <s v="Southern Tier"/>
    <x v="4"/>
    <m/>
    <n v="20"/>
    <n v="50"/>
    <n v="50"/>
    <n v="106784"/>
    <n v="128140"/>
    <m/>
    <m/>
    <s v="POINT (-76.87248 42.378765)"/>
  </r>
  <r>
    <d v="2024-01-30T00:00:00"/>
    <x v="1"/>
    <s v="Hannacroix Solar Facility"/>
    <x v="14"/>
    <n v="22"/>
    <m/>
    <x v="6"/>
    <s v="New"/>
    <m/>
    <s v="Hannacroix Solar Facility LLC"/>
    <s v="Teichos Energy"/>
    <m/>
    <m/>
    <s v="Hudson Valley"/>
    <m/>
    <n v="8360"/>
    <s v="SEQR"/>
    <m/>
    <m/>
    <m/>
    <m/>
    <n v="12087"/>
    <s v="Greene"/>
    <s v="NY"/>
    <s v="Capital Region"/>
    <x v="1"/>
    <m/>
    <n v="20"/>
    <n v="4.99"/>
    <n v="4.99"/>
    <n v="10342"/>
    <n v="12410"/>
    <m/>
    <m/>
    <s v="POINT (-73.8889424 42.4209431)"/>
  </r>
  <r>
    <d v="2024-01-30T00:00:00"/>
    <x v="1"/>
    <s v="Heritage Wind"/>
    <x v="14"/>
    <m/>
    <n v="67.010000000000005"/>
    <x v="0"/>
    <s v="New"/>
    <m/>
    <s v="Heritage Wind LLC"/>
    <s v="Apex Clean Energy"/>
    <m/>
    <m/>
    <s v="Genesee"/>
    <m/>
    <n v="571"/>
    <s v="94-C"/>
    <s v="http://documents.dps.ny.gov/public/MatterManagement/CaseMaster.aspx?MatterCaseNo=21-00026"/>
    <m/>
    <m/>
    <m/>
    <n v="14411"/>
    <s v="Orleans"/>
    <s v="NY"/>
    <s v="Finger Lakes"/>
    <x v="4"/>
    <m/>
    <n v="20"/>
    <n v="147"/>
    <n v="147"/>
    <n v="393100"/>
    <n v="471720"/>
    <m/>
    <m/>
    <s v="POINT (-78.193475 43.243405)"/>
  </r>
  <r>
    <d v="2024-01-30T00:00:00"/>
    <x v="1"/>
    <s v="High Bridge Wind and Battery"/>
    <x v="14"/>
    <m/>
    <n v="67.27"/>
    <x v="0"/>
    <s v="New"/>
    <m/>
    <s v="High Bridge Wind, LLC"/>
    <s v="Northland Power"/>
    <n v="5"/>
    <n v="20"/>
    <s v="Mohawk Valley"/>
    <m/>
    <n v="706"/>
    <s v="Article 10"/>
    <s v="http://documents.dps.ny.gov/public/MatterManagement/CaseMaster.aspx?MatterCaseNo=18-f-0262"/>
    <m/>
    <m/>
    <m/>
    <n v="13780"/>
    <s v="Chenango"/>
    <s v="NY"/>
    <s v="Southern Tier"/>
    <x v="4"/>
    <m/>
    <n v="20"/>
    <n v="99"/>
    <n v="99"/>
    <n v="308737"/>
    <n v="370484"/>
    <m/>
    <m/>
    <s v="POINT (-75.491405 42.405655)"/>
  </r>
  <r>
    <d v="2024-01-30T00:00:00"/>
    <x v="1"/>
    <s v="Canisteo Wind &amp; Storage"/>
    <x v="14"/>
    <m/>
    <m/>
    <x v="0"/>
    <s v="New"/>
    <m/>
    <m/>
    <s v="Invenergy"/>
    <m/>
    <m/>
    <s v="Central"/>
    <m/>
    <m/>
    <m/>
    <s v="http://documents.dps.ny.gov/public/MatterManagement/CaseMaster.aspx?MatterCaseNo=16-F-0205"/>
    <m/>
    <m/>
    <m/>
    <n v="14855"/>
    <s v="Steuben"/>
    <s v="NY"/>
    <s v="Southern Tier"/>
    <x v="1"/>
    <m/>
    <n v="20"/>
    <n v="290"/>
    <n v="290"/>
    <n v="894221"/>
    <n v="1073065"/>
    <m/>
    <m/>
    <s v="POINT (-77.507045 42.125255)"/>
  </r>
  <r>
    <d v="2024-01-30T00:00:00"/>
    <x v="1"/>
    <s v="Roaring Brook Wind"/>
    <x v="14"/>
    <m/>
    <n v="66.37"/>
    <x v="0"/>
    <s v="New"/>
    <m/>
    <s v="PPM Roaring Brook LLC"/>
    <s v="Avangrid Renewables"/>
    <m/>
    <m/>
    <s v="Mohawk Valley"/>
    <n v="323790"/>
    <n v="546"/>
    <s v="SEQR"/>
    <m/>
    <m/>
    <m/>
    <m/>
    <n v="13404"/>
    <s v="Lewis"/>
    <s v="NY"/>
    <s v="North Country"/>
    <x v="2"/>
    <n v="2021"/>
    <n v="20"/>
    <n v="79.73"/>
    <n v="77.7"/>
    <n v="229329"/>
    <n v="275194"/>
    <m/>
    <m/>
    <s v="POINT (-75.46908482 43.737220922)"/>
  </r>
  <r>
    <d v="2024-01-30T00:00:00"/>
    <x v="1"/>
    <s v="SunEast Fairway Solar"/>
    <x v="15"/>
    <m/>
    <n v="62.85"/>
    <x v="6"/>
    <s v="New"/>
    <m/>
    <s v="SunEast Fairway Solar LLC"/>
    <s v="SunEast Development LLC"/>
    <m/>
    <m/>
    <s v="Mohawk Valley"/>
    <m/>
    <n v="848"/>
    <s v="SEQR"/>
    <m/>
    <m/>
    <m/>
    <m/>
    <n v="13669"/>
    <s v="St Lawrence"/>
    <s v="NY"/>
    <s v="North Country"/>
    <x v="4"/>
    <m/>
    <n v="20"/>
    <n v="19.989999999999998"/>
    <n v="19.989999999999998"/>
    <n v="36248"/>
    <n v="43497"/>
    <m/>
    <m/>
    <s v="POINT (-75.48625 44.69457)"/>
  </r>
  <r>
    <d v="2024-01-30T00:00:00"/>
    <x v="1"/>
    <s v="SunEast Flat Hill Solar"/>
    <x v="15"/>
    <m/>
    <n v="63.72"/>
    <x v="6"/>
    <s v="New"/>
    <m/>
    <s v="SunEast Flat Hill Solar LLC"/>
    <s v="SunEast Development LLC"/>
    <m/>
    <m/>
    <s v="Mohawk Valley"/>
    <m/>
    <n v="865"/>
    <s v="SEQR"/>
    <m/>
    <m/>
    <m/>
    <m/>
    <n v="13365"/>
    <s v="Herkimer"/>
    <s v="NY"/>
    <s v="Mohawk Valley"/>
    <x v="4"/>
    <m/>
    <n v="20"/>
    <n v="19.989999999999998"/>
    <n v="19.989999999999998"/>
    <n v="36423"/>
    <n v="43707"/>
    <m/>
    <m/>
    <s v="POINT (-74.860045 43.0444)"/>
  </r>
  <r>
    <d v="2024-01-30T00:00:00"/>
    <x v="1"/>
    <s v="SunEast Grassy Knoll Solar"/>
    <x v="15"/>
    <m/>
    <n v="63.58"/>
    <x v="6"/>
    <s v="New"/>
    <m/>
    <s v="SunEast Grassy Knoll Solar LLC"/>
    <s v="SunEast Development LLC"/>
    <m/>
    <m/>
    <s v="Mohawk Valley"/>
    <m/>
    <n v="885"/>
    <s v="SEQR"/>
    <m/>
    <m/>
    <m/>
    <m/>
    <n v="13365"/>
    <s v="Herkimer"/>
    <s v="NY"/>
    <s v="Mohawk Valley"/>
    <x v="4"/>
    <m/>
    <n v="20"/>
    <n v="19.989999999999998"/>
    <n v="19.989999999999998"/>
    <n v="36949"/>
    <n v="44338"/>
    <m/>
    <m/>
    <s v="POINT (-74.860045 43.0444)"/>
  </r>
  <r>
    <d v="2024-01-30T00:00:00"/>
    <x v="1"/>
    <s v="SunEast Highview Solar"/>
    <x v="15"/>
    <m/>
    <n v="63.38"/>
    <x v="6"/>
    <s v="New"/>
    <m/>
    <s v="SunEast Highview Solar LLC"/>
    <s v="SunEast Development LLC"/>
    <m/>
    <m/>
    <s v="West"/>
    <m/>
    <n v="591"/>
    <s v="SEQR"/>
    <m/>
    <m/>
    <m/>
    <m/>
    <n v="14530"/>
    <s v="Wyoming"/>
    <s v="NY"/>
    <s v="Finger Lakes"/>
    <x v="4"/>
    <m/>
    <n v="20"/>
    <n v="20"/>
    <n v="20"/>
    <n v="31361"/>
    <n v="37633"/>
    <m/>
    <m/>
    <s v="POINT (-78.00098 42.71946)"/>
  </r>
  <r>
    <d v="2024-01-30T00:00:00"/>
    <x v="1"/>
    <s v="SunEast Hilltop Solar"/>
    <x v="15"/>
    <m/>
    <n v="64.349999999999994"/>
    <x v="6"/>
    <s v="New"/>
    <m/>
    <s v="SunEast Hilltop Solar LLC"/>
    <s v="SunEast Development LLC"/>
    <m/>
    <m/>
    <s v="Capital"/>
    <m/>
    <n v="807"/>
    <s v="SEQR"/>
    <m/>
    <m/>
    <m/>
    <m/>
    <n v="12154"/>
    <s v="Rensselaer"/>
    <s v="NY"/>
    <s v="Capital Region"/>
    <x v="4"/>
    <m/>
    <n v="20"/>
    <n v="19.989999999999998"/>
    <n v="19.989999999999998"/>
    <n v="38175"/>
    <n v="45810"/>
    <m/>
    <m/>
    <s v="POINT (-73.585035 42.90228)"/>
  </r>
  <r>
    <d v="2024-01-30T00:00:00"/>
    <x v="1"/>
    <s v="SunEast Limestone Solar"/>
    <x v="15"/>
    <m/>
    <n v="63.72"/>
    <x v="6"/>
    <s v="New"/>
    <m/>
    <s v="SunEast Limestone Solar LLC"/>
    <s v="SunEast Development LLC"/>
    <m/>
    <m/>
    <s v="Capital"/>
    <m/>
    <n v="806"/>
    <s v="SEQR"/>
    <m/>
    <m/>
    <m/>
    <m/>
    <n v="12070"/>
    <s v="Fulton"/>
    <s v="NY"/>
    <s v="Mohawk Valley"/>
    <x v="4"/>
    <m/>
    <n v="20"/>
    <n v="19.989999999999998"/>
    <n v="19.989999999999998"/>
    <n v="36073"/>
    <n v="43287"/>
    <m/>
    <m/>
    <s v="POINT (-74.2326 42.9567)"/>
  </r>
  <r>
    <d v="2024-01-30T00:00:00"/>
    <x v="1"/>
    <s v="SunEast Tabletop Solar"/>
    <x v="15"/>
    <m/>
    <n v="60.4"/>
    <x v="6"/>
    <s v="New"/>
    <m/>
    <s v="SunEast Tabletop Solar LLC"/>
    <s v="SunEast Development LLC"/>
    <m/>
    <m/>
    <s v="Capital"/>
    <m/>
    <n v="869"/>
    <s v="94-C"/>
    <m/>
    <m/>
    <m/>
    <m/>
    <n v="13339"/>
    <s v="Montgomery"/>
    <s v="NY"/>
    <s v="Mohawk Valley"/>
    <x v="4"/>
    <m/>
    <n v="20"/>
    <n v="80"/>
    <n v="80"/>
    <n v="145066"/>
    <n v="174079"/>
    <m/>
    <m/>
    <s v="POINT (-74.6269854 42.9297647)"/>
  </r>
  <r>
    <d v="2024-01-30T00:00:00"/>
    <x v="1"/>
    <s v="SunEast Valley Solar"/>
    <x v="15"/>
    <m/>
    <n v="63.07"/>
    <x v="6"/>
    <s v="New"/>
    <m/>
    <s v="SunEast Valley Solar LLC"/>
    <s v="SunEast Development LLC"/>
    <m/>
    <m/>
    <s v="Central"/>
    <m/>
    <n v="828"/>
    <s v="SEQR"/>
    <m/>
    <m/>
    <m/>
    <m/>
    <n v="13827"/>
    <s v="Tioga"/>
    <s v="NY"/>
    <s v="Southern Tier"/>
    <x v="4"/>
    <m/>
    <n v="20"/>
    <n v="19.989999999999998"/>
    <n v="19.989999999999998"/>
    <n v="37124"/>
    <n v="44548"/>
    <m/>
    <m/>
    <s v="POINT (-76.26612 42.105545)"/>
  </r>
  <r>
    <d v="2024-01-30T00:00:00"/>
    <x v="1"/>
    <s v="Bald Mountain Solar"/>
    <x v="15"/>
    <m/>
    <n v="65.099999999999994"/>
    <x v="6"/>
    <s v="New"/>
    <m/>
    <s v="Bald Mountain Solar LLC"/>
    <s v="Boralex"/>
    <m/>
    <m/>
    <s v="Capital"/>
    <m/>
    <n v="855"/>
    <s v="SEQR"/>
    <m/>
    <m/>
    <m/>
    <m/>
    <n v="12834"/>
    <s v="Washington"/>
    <s v="NY"/>
    <s v="Capital Region"/>
    <x v="4"/>
    <m/>
    <n v="20"/>
    <n v="19.989999999999998"/>
    <n v="19.989999999999998"/>
    <n v="33446"/>
    <n v="40135"/>
    <m/>
    <m/>
    <s v="POINT (-73.50078 43.091155)"/>
  </r>
  <r>
    <d v="2024-01-30T00:00:00"/>
    <x v="1"/>
    <s v="ELP Ticonderoga Solar"/>
    <x v="15"/>
    <m/>
    <n v="72.19"/>
    <x v="6"/>
    <s v="New"/>
    <m/>
    <s v="ELP Ticonderoga Solar LLC"/>
    <s v="VC Renewables Holdings LLC"/>
    <m/>
    <m/>
    <s v="Capital"/>
    <m/>
    <n v="734"/>
    <s v="SEQR"/>
    <m/>
    <m/>
    <m/>
    <m/>
    <n v="12883"/>
    <s v="Essex"/>
    <s v="NY"/>
    <s v="North Country"/>
    <x v="3"/>
    <n v="2024"/>
    <n v="20"/>
    <n v="19.989999999999998"/>
    <n v="19.989999999999998"/>
    <n v="36798"/>
    <n v="44157"/>
    <m/>
    <m/>
    <s v="POINT (-73.4278717 43.8488221)"/>
  </r>
  <r>
    <d v="2024-01-30T00:00:00"/>
    <x v="1"/>
    <s v="Greens Corners Solar"/>
    <x v="15"/>
    <m/>
    <n v="64.209999999999994"/>
    <x v="6"/>
    <s v="New"/>
    <m/>
    <s v="Greens Corners Solar LLC"/>
    <s v="Boralex"/>
    <m/>
    <m/>
    <s v="Mohawk Valley"/>
    <m/>
    <n v="864"/>
    <s v="94-C"/>
    <s v="https://documents.dps.ny.gov/public/MatterManagement/CaseMaster.aspx?MatterCaseNo=21-00982&amp;CaseSearch=Search"/>
    <m/>
    <m/>
    <m/>
    <n v="13601"/>
    <s v="Jefferson"/>
    <s v="NY"/>
    <s v="North Country"/>
    <x v="4"/>
    <m/>
    <n v="20"/>
    <n v="120"/>
    <n v="120"/>
    <n v="194472"/>
    <n v="233366"/>
    <m/>
    <m/>
    <s v="POINT (-75.9049969 43.9757948)"/>
  </r>
  <r>
    <d v="2024-01-30T00:00:00"/>
    <x v="1"/>
    <s v="Martin Rd Solar"/>
    <x v="15"/>
    <m/>
    <n v="68.8"/>
    <x v="6"/>
    <s v="New"/>
    <m/>
    <s v="Martin Rd Solar, LLC"/>
    <s v="Olivewood Energy Development"/>
    <m/>
    <m/>
    <s v="West"/>
    <m/>
    <n v="666"/>
    <s v="94-C"/>
    <m/>
    <m/>
    <m/>
    <m/>
    <n v="14101"/>
    <s v="Cattaraugus"/>
    <s v="NY"/>
    <s v="Western New York"/>
    <x v="4"/>
    <m/>
    <n v="20"/>
    <n v="19.989999999999998"/>
    <n v="19.989999999999998"/>
    <n v="33096"/>
    <n v="39715"/>
    <m/>
    <m/>
    <s v="POINT (-78.4903887 42.4241089)"/>
  </r>
  <r>
    <d v="2024-01-30T00:00:00"/>
    <x v="1"/>
    <s v="Sandy Creek Solar"/>
    <x v="15"/>
    <m/>
    <n v="66.510000000000005"/>
    <x v="6"/>
    <s v="New"/>
    <m/>
    <s v="Sandy Creek Solar LLC"/>
    <s v="Boralex"/>
    <m/>
    <m/>
    <s v="Mohawk Valley"/>
    <m/>
    <n v="843"/>
    <s v="SEQR"/>
    <m/>
    <m/>
    <m/>
    <m/>
    <n v="13605"/>
    <s v="Jefferson"/>
    <s v="NY"/>
    <s v="North Country"/>
    <x v="4"/>
    <m/>
    <n v="20"/>
    <n v="19.989999999999998"/>
    <n v="19.989999999999998"/>
    <n v="37649"/>
    <n v="45178"/>
    <m/>
    <m/>
    <s v="POINT (-76.024125 43.808985)"/>
  </r>
  <r>
    <d v="2024-01-30T00:00:00"/>
    <x v="1"/>
    <s v="South Ripley Solar and Storage"/>
    <x v="15"/>
    <m/>
    <n v="66.95"/>
    <x v="6"/>
    <s v="New"/>
    <m/>
    <s v="ConnectGen Chautauqua County LLC"/>
    <s v="ConnectGen"/>
    <n v="20"/>
    <n v="80"/>
    <s v="West"/>
    <m/>
    <n v="783"/>
    <s v="94-C"/>
    <s v="https://documents.dps.ny.gov/public/MatterManagement/CaseMaster.aspx?MatterCaseNo=21-00750&amp;CaseSearch=Search"/>
    <m/>
    <m/>
    <m/>
    <n v="14775"/>
    <s v="Chautauqua"/>
    <s v="NY"/>
    <s v="Western New York"/>
    <x v="4"/>
    <m/>
    <n v="20"/>
    <n v="270"/>
    <n v="270"/>
    <n v="404449"/>
    <n v="485338"/>
    <m/>
    <m/>
    <s v="POINT (-79.70987 42.26388)"/>
  </r>
  <r>
    <d v="2024-01-30T00:00:00"/>
    <x v="1"/>
    <s v="West River Solar"/>
    <x v="15"/>
    <m/>
    <n v="65.180000000000007"/>
    <x v="6"/>
    <s v="New"/>
    <m/>
    <s v="West River Solar LLC"/>
    <s v="Boralex"/>
    <m/>
    <m/>
    <s v="Capital"/>
    <m/>
    <m/>
    <s v="SEQR"/>
    <m/>
    <m/>
    <m/>
    <m/>
    <n v="12831"/>
    <s v="Saratoga"/>
    <s v="NY"/>
    <s v="Capital Region"/>
    <x v="4"/>
    <m/>
    <n v="20"/>
    <n v="19.989999999999998"/>
    <n v="19.989999999999998"/>
    <n v="33446"/>
    <n v="40135"/>
    <m/>
    <m/>
    <s v="POINT (-73.76468 43.134105)"/>
  </r>
  <r>
    <d v="2024-01-30T00:00:00"/>
    <x v="1"/>
    <s v="Garnet Energy Center Storage 1"/>
    <x v="15"/>
    <m/>
    <n v="69.209999999999994"/>
    <x v="6"/>
    <s v="New"/>
    <m/>
    <s v="Garnet Energy Center, LLC"/>
    <s v="NextEra Energy Resources"/>
    <n v="20"/>
    <n v="80"/>
    <s v="Genesee"/>
    <m/>
    <n v="883"/>
    <s v="Article 10"/>
    <s v="http://documents.dps.ny.gov/public/MatterManagement/CaseMaster.aspx?Mattercaseno=20-F-0043"/>
    <m/>
    <m/>
    <m/>
    <n v="13140"/>
    <s v="Cayuga"/>
    <s v="NY"/>
    <s v="Central New York"/>
    <x v="4"/>
    <m/>
    <n v="20"/>
    <n v="200"/>
    <n v="200"/>
    <n v="453768"/>
    <n v="544521"/>
    <m/>
    <m/>
    <s v="POINT (-76.6261736 43.0355882)"/>
  </r>
  <r>
    <d v="2024-01-30T00:00:00"/>
    <x v="1"/>
    <s v="North Side Energy Center"/>
    <x v="15"/>
    <m/>
    <n v="66.569999999999993"/>
    <x v="6"/>
    <s v="New"/>
    <m/>
    <s v="North Side Energy Center, LLC"/>
    <s v="NextEra Energy Resources"/>
    <m/>
    <m/>
    <s v="North"/>
    <m/>
    <n v="620"/>
    <s v="Article 10"/>
    <s v="http://documents.dps.ny.gov/public/MatterManagement/CaseMaster.aspx?MatterCaseNo=17-F-0598&amp;submit=Search"/>
    <m/>
    <m/>
    <m/>
    <n v="13662"/>
    <s v="St Lawrence"/>
    <s v="NY"/>
    <s v="North Country"/>
    <x v="3"/>
    <n v="2025"/>
    <n v="20"/>
    <n v="180"/>
    <n v="180"/>
    <n v="367394"/>
    <n v="440872"/>
    <m/>
    <m/>
    <s v="POINT (-74.88778 44.93404)"/>
  </r>
  <r>
    <d v="2024-01-30T00:00:00"/>
    <x v="1"/>
    <s v="Cohocton Wind Project"/>
    <x v="15"/>
    <n v="18.5"/>
    <m/>
    <x v="0"/>
    <s v="Existing"/>
    <s v="Upgrade"/>
    <s v="Canandaigua Power Partners, LLC"/>
    <s v="Brookfield Renewable"/>
    <m/>
    <m/>
    <s v="Central"/>
    <n v="323617"/>
    <m/>
    <s v="SEQR"/>
    <m/>
    <m/>
    <m/>
    <m/>
    <n v="14826"/>
    <s v="Steuben"/>
    <s v="NY"/>
    <s v="Southern Tier"/>
    <x v="2"/>
    <n v="2022"/>
    <n v="20"/>
    <n v="37.090000000000003"/>
    <n v="35.75"/>
    <n v="97083"/>
    <n v="116499"/>
    <m/>
    <m/>
    <s v="POINT (-77.5002615 42.4986438)"/>
  </r>
  <r>
    <d v="2024-01-30T00:00:00"/>
    <x v="1"/>
    <s v="Steel Winds Wind Farm"/>
    <x v="15"/>
    <n v="18.5"/>
    <m/>
    <x v="0"/>
    <s v="Existing"/>
    <s v="Upgrade"/>
    <s v="Niagara Wind Power, LLC"/>
    <s v="Brookfield Renewable"/>
    <m/>
    <m/>
    <s v="West"/>
    <n v="323596"/>
    <n v="234"/>
    <s v="SEQR"/>
    <m/>
    <m/>
    <m/>
    <m/>
    <n v="14218"/>
    <s v="Erie"/>
    <s v="NY"/>
    <s v="Western New York"/>
    <x v="2"/>
    <n v="2022"/>
    <n v="20"/>
    <n v="5.84"/>
    <n v="4.78"/>
    <n v="14362"/>
    <n v="17234"/>
    <m/>
    <m/>
    <s v="POINT (-78.82654 42.820135)"/>
  </r>
  <r>
    <d v="2024-01-30T00:00:00"/>
    <x v="1"/>
    <s v="Steel Winds Wind Farm 2"/>
    <x v="15"/>
    <n v="18.5"/>
    <m/>
    <x v="0"/>
    <s v="Existing"/>
    <s v="Upgrade"/>
    <s v="Erie Wind, LLC"/>
    <s v="Brookfield Renewable"/>
    <m/>
    <m/>
    <s v="West"/>
    <n v="323693"/>
    <n v="234"/>
    <s v="SEQR"/>
    <m/>
    <m/>
    <m/>
    <m/>
    <n v="14218"/>
    <s v="Erie"/>
    <s v="NY"/>
    <s v="Western New York"/>
    <x v="2"/>
    <n v="2021"/>
    <n v="20"/>
    <n v="4.4000000000000004"/>
    <n v="2.57"/>
    <n v="7707"/>
    <n v="9248"/>
    <m/>
    <m/>
    <s v="POINT (-78.82654 42.820135)"/>
  </r>
  <r>
    <d v="2024-01-30T00:00:00"/>
    <x v="1"/>
    <s v="Prattsburgh Wind Farm"/>
    <x v="15"/>
    <m/>
    <n v="71.59"/>
    <x v="0"/>
    <s v="New"/>
    <m/>
    <s v="Prattsburgh Wind, LLC"/>
    <s v="Terra-Gen"/>
    <m/>
    <m/>
    <s v="Central"/>
    <m/>
    <n v="801"/>
    <s v="94-C"/>
    <s v="https://documents.dps.ny.gov/public/MatterManagement/CaseMaster.aspx?MatterCaseNo=21-00749"/>
    <m/>
    <m/>
    <m/>
    <n v="14873"/>
    <s v="Steuben"/>
    <s v="NY"/>
    <s v="Southern Tier"/>
    <x v="4"/>
    <m/>
    <n v="20"/>
    <n v="145"/>
    <n v="145"/>
    <n v="449651"/>
    <n v="539581"/>
    <m/>
    <m/>
    <s v="POINT (-77.2854541 42.5262895)"/>
  </r>
  <r>
    <d v="2024-01-30T00:00:00"/>
    <x v="1"/>
    <s v="Rutland Center Solar 1"/>
    <x v="16"/>
    <m/>
    <n v="51.17"/>
    <x v="6"/>
    <s v="New"/>
    <m/>
    <s v="Rutland Center Solar 1, LLC"/>
    <s v="Cypress Creek Renewables"/>
    <m/>
    <m/>
    <s v="Mohawk Valley"/>
    <m/>
    <n v="1077"/>
    <s v="94-C"/>
    <m/>
    <m/>
    <m/>
    <m/>
    <n v="13601"/>
    <s v="Jefferson"/>
    <s v="NY"/>
    <s v="North Country"/>
    <x v="4"/>
    <m/>
    <n v="20"/>
    <n v="110.2"/>
    <n v="110.2"/>
    <n v="208516"/>
    <n v="250219"/>
    <m/>
    <m/>
    <s v="POINT (-75.9049969 43.9757948)"/>
  </r>
  <r>
    <d v="2024-01-30T00:00:00"/>
    <x v="1"/>
    <s v="SunEast Augustus Solar"/>
    <x v="16"/>
    <m/>
    <n v="59.8"/>
    <x v="6"/>
    <s v="New"/>
    <m/>
    <s v="SunEast Augustus Solar LLC"/>
    <s v="SunEast Development LLC"/>
    <m/>
    <m/>
    <s v="Mohawk Valley"/>
    <m/>
    <n v="935"/>
    <s v="SEQR"/>
    <m/>
    <m/>
    <m/>
    <m/>
    <n v="13425"/>
    <s v="Oneida"/>
    <s v="NY"/>
    <s v="Mohawk Valley"/>
    <x v="4"/>
    <m/>
    <n v="20"/>
    <n v="19.989999999999998"/>
    <n v="19.989999999999998"/>
    <n v="39225"/>
    <n v="47070"/>
    <m/>
    <m/>
    <s v="POINT (-75.4632174 42.9377832)"/>
  </r>
  <r>
    <d v="2024-01-30T00:00:00"/>
    <x v="1"/>
    <s v="SunEast Flat Creek Solar"/>
    <x v="16"/>
    <m/>
    <n v="55.95"/>
    <x v="6"/>
    <s v="New"/>
    <m/>
    <s v="SunEast Flat Creek Solar LLC"/>
    <s v="SunEast Development LLC"/>
    <m/>
    <m/>
    <s v="Capital"/>
    <m/>
    <n v="1089"/>
    <s v="94-C"/>
    <m/>
    <m/>
    <m/>
    <m/>
    <n v="12166"/>
    <s v="Montgomery"/>
    <s v="NY"/>
    <s v="Mohawk Valley"/>
    <x v="4"/>
    <m/>
    <n v="20"/>
    <n v="200"/>
    <n v="200"/>
    <n v="415224"/>
    <n v="498269"/>
    <m/>
    <m/>
    <s v="POINT (-74.5107117 42.8898869)"/>
  </r>
  <r>
    <d v="2024-01-30T00:00:00"/>
    <x v="1"/>
    <s v="SunEast Flat Stone Solar"/>
    <x v="16"/>
    <m/>
    <n v="62.5"/>
    <x v="6"/>
    <s v="New"/>
    <m/>
    <s v="SunEast Flat Stone Solar LLC"/>
    <s v="SunEast Development LLC"/>
    <m/>
    <m/>
    <s v="Mohawk Valley"/>
    <m/>
    <n v="1000"/>
    <s v="SEQR"/>
    <m/>
    <m/>
    <m/>
    <m/>
    <n v="13478"/>
    <s v="Oneida"/>
    <s v="NY"/>
    <s v="Mohawk Valley"/>
    <x v="4"/>
    <m/>
    <n v="20"/>
    <n v="19.989999999999998"/>
    <n v="19.989999999999998"/>
    <n v="38175"/>
    <n v="45810"/>
    <m/>
    <m/>
    <s v="POINT (-75.58285 43.13375)"/>
  </r>
  <r>
    <d v="2024-01-30T00:00:00"/>
    <x v="1"/>
    <s v="SunEast Kingbird Solar"/>
    <x v="16"/>
    <m/>
    <n v="59.35"/>
    <x v="6"/>
    <s v="New"/>
    <m/>
    <s v="SunEast Kingbird Solar LLC"/>
    <s v="SunEast Development LLC"/>
    <m/>
    <m/>
    <s v="West"/>
    <m/>
    <n v="1098"/>
    <s v="SEQR"/>
    <m/>
    <m/>
    <m/>
    <m/>
    <n v="14048"/>
    <s v="Chautauqua"/>
    <s v="NY"/>
    <s v="Western New York"/>
    <x v="4"/>
    <m/>
    <n v="20"/>
    <n v="19.989999999999998"/>
    <n v="19.989999999999998"/>
    <n v="38875"/>
    <n v="46650"/>
    <m/>
    <m/>
    <s v="POINT (-79.33407 42.483225)"/>
  </r>
  <r>
    <d v="2024-01-30T00:00:00"/>
    <x v="1"/>
    <s v="SunEast Transit Solar"/>
    <x v="16"/>
    <m/>
    <n v="59.25"/>
    <x v="6"/>
    <s v="New"/>
    <m/>
    <s v="SunEast Transit Solar LLC"/>
    <s v="SunEast Development LLC"/>
    <m/>
    <m/>
    <s v="West"/>
    <m/>
    <n v="1051"/>
    <s v="SEQR"/>
    <m/>
    <m/>
    <m/>
    <m/>
    <n v="14143"/>
    <s v="Genesee"/>
    <s v="NY"/>
    <s v="Finger Lakes"/>
    <x v="4"/>
    <m/>
    <n v="20"/>
    <n v="19.989999999999998"/>
    <n v="19.989999999999998"/>
    <n v="41502"/>
    <n v="49802"/>
    <m/>
    <m/>
    <s v="POINT (-78.07613 43.00417)"/>
  </r>
  <r>
    <d v="2024-01-30T00:00:00"/>
    <x v="1"/>
    <s v="Harvest Hills Solar (Formerly Milliken Solar)"/>
    <x v="16"/>
    <m/>
    <n v="47.7"/>
    <x v="6"/>
    <s v="New"/>
    <m/>
    <s v="ConnectGen Cayuga County LLC"/>
    <s v="ConnectGen"/>
    <m/>
    <m/>
    <s v="Central"/>
    <m/>
    <n v="1088"/>
    <s v="94-C"/>
    <m/>
    <m/>
    <m/>
    <m/>
    <n v="13071"/>
    <s v="Cayuga"/>
    <s v="NY"/>
    <s v="Central New York"/>
    <x v="4"/>
    <m/>
    <n v="20"/>
    <n v="200"/>
    <n v="200"/>
    <n v="394200"/>
    <n v="473040"/>
    <m/>
    <m/>
    <s v="POINT (-76.53266 42.667895)"/>
  </r>
  <r>
    <d v="2024-01-30T00:00:00"/>
    <x v="1"/>
    <s v="Mill Point Solar"/>
    <x v="16"/>
    <m/>
    <n v="44.55"/>
    <x v="6"/>
    <s v="New"/>
    <m/>
    <s v="ConnectGen Montgomery County LLC"/>
    <s v="ConnectGen"/>
    <m/>
    <m/>
    <s v="Mohawk Valley"/>
    <m/>
    <n v="1031"/>
    <s v="94-C"/>
    <s v="http://documents.dps.ny.gov/public/MatterManagement/CaseMaster.aspx?MatterCaseNo=23-00034"/>
    <m/>
    <m/>
    <m/>
    <n v="12072"/>
    <s v="Montgomery"/>
    <s v="NY"/>
    <s v="Mohawk Valley"/>
    <x v="4"/>
    <m/>
    <n v="20"/>
    <n v="250"/>
    <n v="250"/>
    <n v="497130"/>
    <n v="596556"/>
    <m/>
    <m/>
    <s v="POINT (-74.36571 42.94743)"/>
  </r>
  <r>
    <d v="2024-01-30T00:00:00"/>
    <x v="1"/>
    <s v="Dolan Solar"/>
    <x v="16"/>
    <m/>
    <n v="59.85"/>
    <x v="6"/>
    <s v="New"/>
    <m/>
    <s v="Dolan Solar, LLC"/>
    <s v="CS Energy"/>
    <m/>
    <m/>
    <s v="Capital"/>
    <m/>
    <n v="833"/>
    <s v="SEQR"/>
    <m/>
    <m/>
    <m/>
    <m/>
    <n v="12828"/>
    <s v="Washington"/>
    <s v="NY"/>
    <s v="Capital Region"/>
    <x v="4"/>
    <m/>
    <n v="20"/>
    <n v="19.989999999999998"/>
    <n v="19.989999999999998"/>
    <n v="40276"/>
    <n v="48331"/>
    <m/>
    <m/>
    <s v="POINT (-73.5839133 43.2702767)"/>
  </r>
  <r>
    <d v="2024-01-30T00:00:00"/>
    <x v="1"/>
    <s v="Hawthorn Solar"/>
    <x v="16"/>
    <m/>
    <n v="60.45"/>
    <x v="6"/>
    <s v="New"/>
    <m/>
    <s v="Hawthorn Solar, LLC"/>
    <s v="CS Energy"/>
    <m/>
    <m/>
    <s v="Capital"/>
    <m/>
    <n v="832"/>
    <s v="SEQR"/>
    <m/>
    <m/>
    <m/>
    <m/>
    <n v="12090"/>
    <s v="Rensselaer"/>
    <s v="NY"/>
    <s v="Capital Region"/>
    <x v="4"/>
    <m/>
    <n v="20"/>
    <n v="19.989999999999998"/>
    <n v="19.989999999999998"/>
    <n v="39400"/>
    <n v="47280"/>
    <m/>
    <m/>
    <s v="POINT (-73.3526221 42.9020816)"/>
  </r>
  <r>
    <d v="2024-01-30T00:00:00"/>
    <x v="1"/>
    <s v="Homer Solar Energy Center"/>
    <x v="16"/>
    <m/>
    <n v="59.96"/>
    <x v="6"/>
    <s v="New"/>
    <m/>
    <s v="Homer Solar Energy Center, LLC"/>
    <s v="EDF Renewables Development"/>
    <m/>
    <m/>
    <s v="Central"/>
    <m/>
    <n v="276"/>
    <s v="94-C"/>
    <s v="http://documents.dps.ny.gov/public/MatterManagement/CaseMaster.aspx?MatterCaseNo=21-00976&amp;CaseSearch=Search"/>
    <m/>
    <m/>
    <m/>
    <n v="13045"/>
    <s v="Cortland"/>
    <s v="NY"/>
    <s v="Central New York"/>
    <x v="4"/>
    <m/>
    <n v="20"/>
    <n v="90"/>
    <n v="90"/>
    <n v="168718"/>
    <n v="202461"/>
    <m/>
    <m/>
    <s v="POINT (-76.18184 42.600225)"/>
  </r>
  <r>
    <d v="2024-01-30T00:00:00"/>
    <x v="1"/>
    <s v="Moraine Solar Energy Center"/>
    <x v="16"/>
    <m/>
    <n v="58.83"/>
    <x v="6"/>
    <s v="New"/>
    <m/>
    <s v="Moraine Solar Energy LLC"/>
    <s v="EDF Renewables Development"/>
    <n v="5"/>
    <n v="20"/>
    <s v="Central"/>
    <m/>
    <n v="716"/>
    <s v="94-C"/>
    <s v="https://documents.dps.ny.gov/public/MatterManagement/CaseMaster.aspx?MatterCaseNo=22-00024&amp;CaseSearch=Search"/>
    <m/>
    <m/>
    <m/>
    <n v="14807"/>
    <s v="Allegany"/>
    <s v="NY"/>
    <s v="Western New York"/>
    <x v="4"/>
    <m/>
    <n v="20"/>
    <n v="93.55"/>
    <n v="93.55"/>
    <n v="183568"/>
    <n v="220281"/>
    <m/>
    <m/>
    <s v="POINT (-77.691555 42.39448)"/>
  </r>
  <r>
    <d v="2024-01-30T00:00:00"/>
    <x v="1"/>
    <s v="Somers Solar"/>
    <x v="16"/>
    <m/>
    <n v="61.45"/>
    <x v="6"/>
    <s v="New"/>
    <m/>
    <s v="Somers Solar, LLC"/>
    <s v="CS Energy"/>
    <m/>
    <m/>
    <s v="Capital"/>
    <m/>
    <n v="1015"/>
    <s v="SEQR"/>
    <m/>
    <m/>
    <m/>
    <m/>
    <n v="12828"/>
    <s v="Washington"/>
    <s v="NY"/>
    <s v="Capital Region"/>
    <x v="4"/>
    <m/>
    <n v="20"/>
    <n v="19.989999999999998"/>
    <n v="19.989999999999998"/>
    <n v="37649"/>
    <n v="45179"/>
    <m/>
    <m/>
    <s v="POINT (-73.5839133 43.2702767)"/>
  </r>
  <r>
    <d v="2024-01-30T00:00:00"/>
    <x v="1"/>
    <s v="Tracy Solar Energy Center"/>
    <x v="16"/>
    <m/>
    <n v="60.69"/>
    <x v="6"/>
    <s v="New"/>
    <m/>
    <s v="Tracy Solar Energy Center, LLC"/>
    <s v="EDF Renewables Development"/>
    <n v="5"/>
    <n v="20"/>
    <s v="Mohawk Valley"/>
    <m/>
    <n v="774"/>
    <s v="94-C"/>
    <s v="https://documents.dps.ny.gov/public/MatterManagement/CaseMaster.aspx?MatterCaseNo=21-00962&amp;CaseSearch=Search"/>
    <m/>
    <m/>
    <m/>
    <n v="13656"/>
    <s v="Jefferson"/>
    <s v="NY"/>
    <s v="North Country"/>
    <x v="4"/>
    <m/>
    <n v="20"/>
    <n v="119"/>
    <n v="119"/>
    <n v="236634"/>
    <n v="283960"/>
    <m/>
    <m/>
    <s v="POINT (-75.965465 44.19553)"/>
  </r>
  <r>
    <d v="2024-01-30T00:00:00"/>
    <x v="1"/>
    <s v="Alabama Solar Park"/>
    <x v="16"/>
    <m/>
    <m/>
    <x v="6"/>
    <s v="New"/>
    <m/>
    <s v="Alabama Solar Park, LLC"/>
    <s v="EDPR"/>
    <n v="20"/>
    <n v="80"/>
    <s v="Genesee"/>
    <m/>
    <n v="995"/>
    <s v="94-C"/>
    <m/>
    <m/>
    <m/>
    <m/>
    <n v="14125"/>
    <s v="Genesee"/>
    <s v="NY"/>
    <s v="Finger Lakes"/>
    <x v="1"/>
    <m/>
    <n v="20"/>
    <n v="130"/>
    <n v="130"/>
    <n v="258508"/>
    <n v="310209"/>
    <m/>
    <m/>
    <s v="POINT (-78.2716069 43.0667926)"/>
  </r>
  <r>
    <d v="2024-01-30T00:00:00"/>
    <x v="1"/>
    <s v="Cider Solar Farm"/>
    <x v="16"/>
    <m/>
    <n v="52.4"/>
    <x v="6"/>
    <s v="New"/>
    <m/>
    <s v="Hecate Energy Cider Solar LLC"/>
    <s v="Hecate Energy"/>
    <m/>
    <m/>
    <s v="West"/>
    <m/>
    <n v="811"/>
    <s v="94-C"/>
    <s v="https://documents.dps.ny.gov/public/MatterManagement/CaseMaster.aspx?MatterCaseNo=21-01108"/>
    <m/>
    <m/>
    <m/>
    <n v="14058"/>
    <s v="Genesee"/>
    <s v="NY"/>
    <s v="Finger Lakes"/>
    <x v="4"/>
    <m/>
    <n v="20"/>
    <n v="500"/>
    <n v="500"/>
    <n v="928560"/>
    <n v="1114272"/>
    <m/>
    <m/>
    <s v="POINT (-78.1866858 43.0803912)"/>
  </r>
  <r>
    <d v="2024-01-30T00:00:00"/>
    <x v="1"/>
    <s v="Clear View Solar"/>
    <x v="16"/>
    <m/>
    <n v="43.23"/>
    <x v="6"/>
    <s v="New"/>
    <m/>
    <s v="Clear View Solar LLC"/>
    <s v="Oriden Power"/>
    <m/>
    <m/>
    <s v="Central"/>
    <m/>
    <n v="1003"/>
    <s v="SEQR"/>
    <m/>
    <m/>
    <m/>
    <m/>
    <n v="14808"/>
    <s v="Steuben"/>
    <s v="NY"/>
    <s v="Southern Tier"/>
    <x v="1"/>
    <m/>
    <n v="20"/>
    <n v="20"/>
    <n v="19.989999999999998"/>
    <n v="40822"/>
    <n v="48986"/>
    <m/>
    <m/>
    <s v="POINT (-77.4742866 42.5552273)"/>
  </r>
  <r>
    <d v="2024-01-30T00:00:00"/>
    <x v="1"/>
    <s v="Great Gully Solar Farm (formerly Delight Farm)"/>
    <x v="16"/>
    <m/>
    <m/>
    <x v="6"/>
    <s v="New"/>
    <m/>
    <s v="Great Gully Solar Farm, LLC"/>
    <s v="AES Distributed Energy"/>
    <m/>
    <m/>
    <s v="Central"/>
    <m/>
    <n v="1060"/>
    <s v="SEQR"/>
    <m/>
    <m/>
    <m/>
    <m/>
    <n v="13160"/>
    <s v="Cayuga"/>
    <s v="NY"/>
    <s v="Central New York"/>
    <x v="1"/>
    <m/>
    <n v="20"/>
    <n v="16.8"/>
    <n v="16.8"/>
    <n v="31052"/>
    <n v="37262"/>
    <m/>
    <m/>
    <s v="POINT (-76.68782 42.841655)"/>
  </r>
  <r>
    <d v="2024-01-30T00:00:00"/>
    <x v="1"/>
    <s v="Hatchery Solar"/>
    <x v="16"/>
    <m/>
    <n v="43.64"/>
    <x v="6"/>
    <s v="New"/>
    <m/>
    <s v="Hatchery Solar LLC"/>
    <s v="Oriden Power"/>
    <m/>
    <m/>
    <s v="Central"/>
    <m/>
    <n v="932"/>
    <s v="SEQR"/>
    <m/>
    <m/>
    <m/>
    <m/>
    <n v="14423"/>
    <s v="Livingston"/>
    <s v="NY"/>
    <s v="Finger Lakes"/>
    <x v="1"/>
    <m/>
    <n v="20"/>
    <n v="19.989999999999998"/>
    <n v="19.989999999999998"/>
    <n v="40626"/>
    <n v="48751"/>
    <m/>
    <m/>
    <s v="POINT (-77.8498331 42.9703172)"/>
  </r>
  <r>
    <d v="2024-01-30T00:00:00"/>
    <x v="1"/>
    <s v="Highbanks Solar"/>
    <x v="16"/>
    <m/>
    <n v="41.77"/>
    <x v="6"/>
    <s v="New"/>
    <m/>
    <s v="Highbanks Solar LLC"/>
    <s v="Oriden Power"/>
    <m/>
    <m/>
    <s v="Central"/>
    <m/>
    <n v="863"/>
    <s v="SEQR"/>
    <m/>
    <m/>
    <m/>
    <m/>
    <n v="14510"/>
    <s v="Livingston"/>
    <s v="NY"/>
    <s v="Finger Lakes"/>
    <x v="1"/>
    <m/>
    <n v="20"/>
    <n v="19.989999999999998"/>
    <n v="19.989999999999998"/>
    <n v="43603"/>
    <n v="52323"/>
    <m/>
    <m/>
    <s v="POINT (-77.87418 42.72316)"/>
  </r>
  <r>
    <d v="2024-01-30T00:00:00"/>
    <x v="1"/>
    <s v="Orleans Solar"/>
    <x v="16"/>
    <m/>
    <m/>
    <x v="6"/>
    <s v="New"/>
    <m/>
    <s v="Orleans Solar LLC"/>
    <s v="Community Energy"/>
    <m/>
    <m/>
    <s v="Genesee"/>
    <m/>
    <n v="950"/>
    <s v="94-C"/>
    <m/>
    <m/>
    <m/>
    <m/>
    <n v="14103"/>
    <s v="Orleans"/>
    <s v="NY"/>
    <s v="Finger Lakes"/>
    <x v="1"/>
    <m/>
    <n v="20"/>
    <n v="200"/>
    <n v="200"/>
    <n v="381936"/>
    <n v="458323"/>
    <m/>
    <m/>
    <s v="POINT (-78.39127 43.21902)"/>
  </r>
  <r>
    <d v="2024-01-30T00:00:00"/>
    <x v="1"/>
    <s v="Chasm Falls"/>
    <x v="16"/>
    <m/>
    <n v="55.75"/>
    <x v="1"/>
    <s v="Existing"/>
    <s v="Return to Service"/>
    <s v="Ampersand Chasm Falls Hydro LLC"/>
    <s v="Ampersand Hydro"/>
    <m/>
    <m/>
    <s v="North"/>
    <n v="5016"/>
    <m/>
    <s v="SEQR"/>
    <m/>
    <m/>
    <m/>
    <m/>
    <n v="12920"/>
    <s v="Franklin"/>
    <s v="NY"/>
    <s v="North Country"/>
    <x v="2"/>
    <n v="2022"/>
    <n v="20"/>
    <n v="1.6"/>
    <n v="1.6"/>
    <n v="5999"/>
    <n v="7199"/>
    <m/>
    <m/>
    <s v="POINT (-74.07652 44.925855)"/>
  </r>
  <r>
    <d v="2024-01-30T00:00:00"/>
    <x v="1"/>
    <s v="Bear Ridge Solar"/>
    <x v="17"/>
    <m/>
    <m/>
    <x v="6"/>
    <s v="New"/>
    <m/>
    <s v="Bear Ridge Solar, LLC"/>
    <s v="Cypress Creek Renewables"/>
    <m/>
    <m/>
    <s v="West"/>
    <m/>
    <n v="704"/>
    <s v="94-C"/>
    <s v="https://documents.dps.ny.gov/public/MatterManagement/CaseMaster.aspx?MatterCaseNo=21-02104&amp;CaseSearch=Search"/>
    <m/>
    <m/>
    <m/>
    <n v="14094"/>
    <s v="Niagara"/>
    <s v="NY"/>
    <s v="Western New York"/>
    <x v="1"/>
    <m/>
    <n v="20"/>
    <n v="100"/>
    <n v="100"/>
    <n v="181332"/>
    <n v="217598"/>
    <m/>
    <m/>
    <s v="POINT (-78.69168 43.16942)"/>
  </r>
  <r>
    <d v="2024-01-30T00:00:00"/>
    <x v="1"/>
    <s v="SunEast Flat Creek Solar II"/>
    <x v="17"/>
    <m/>
    <m/>
    <x v="6"/>
    <s v="New"/>
    <m/>
    <s v="SunEast Flat Creek Solar LLC"/>
    <s v="SunEast Development LLC"/>
    <m/>
    <m/>
    <s v="Capital"/>
    <m/>
    <n v="1115"/>
    <s v="94-C"/>
    <m/>
    <m/>
    <m/>
    <m/>
    <n v="12166"/>
    <s v="Montgomery"/>
    <s v="NY"/>
    <s v="Mohawk Valley"/>
    <x v="1"/>
    <m/>
    <n v="20"/>
    <n v="100"/>
    <n v="100"/>
    <n v="193596"/>
    <n v="232315"/>
    <m/>
    <m/>
    <s v="POINT (-74.5107117 42.8898869)"/>
  </r>
  <r>
    <d v="2024-01-30T00:00:00"/>
    <x v="1"/>
    <s v="SunEast Scipio Solar"/>
    <x v="17"/>
    <m/>
    <m/>
    <x v="6"/>
    <s v="New"/>
    <m/>
    <s v="SunEast Scipio Solar LLC"/>
    <s v="SunEast Development LLC"/>
    <m/>
    <m/>
    <s v="Central"/>
    <m/>
    <n v="590"/>
    <s v="SEQR"/>
    <m/>
    <m/>
    <m/>
    <m/>
    <n v="13147"/>
    <s v="Cayuga"/>
    <s v="NY"/>
    <s v="Central New York"/>
    <x v="1"/>
    <m/>
    <n v="20"/>
    <n v="18"/>
    <n v="18"/>
    <n v="32167"/>
    <n v="38600"/>
    <m/>
    <m/>
    <s v="POINT (-76.55607 42.738835)"/>
  </r>
  <r>
    <d v="2024-01-30T00:00:00"/>
    <x v="1"/>
    <s v="Easton Solar Farm"/>
    <x v="17"/>
    <m/>
    <m/>
    <x v="6"/>
    <s v="New"/>
    <m/>
    <s v="Easton Solar LLC"/>
    <s v="Boralex"/>
    <m/>
    <m/>
    <s v="Capital"/>
    <m/>
    <n v="1035"/>
    <s v="SEQR"/>
    <m/>
    <m/>
    <m/>
    <m/>
    <n v="12834"/>
    <s v="Washington"/>
    <s v="NY"/>
    <s v="Capital Region"/>
    <x v="1"/>
    <m/>
    <n v="20"/>
    <n v="20"/>
    <n v="20"/>
    <n v="38369"/>
    <n v="46042"/>
    <m/>
    <m/>
    <s v="POINT (-73.50078 43.091155)"/>
  </r>
  <r>
    <d v="2024-01-30T00:00:00"/>
    <x v="1"/>
    <s v="ELP Rotterdam Solar"/>
    <x v="17"/>
    <m/>
    <m/>
    <x v="6"/>
    <s v="New"/>
    <m/>
    <s v="ELP Rotterdam Solar LLC"/>
    <s v="VC Renewables Holdings LLC"/>
    <m/>
    <m/>
    <s v="Capital"/>
    <m/>
    <n v="1038"/>
    <s v="94-C"/>
    <m/>
    <m/>
    <m/>
    <m/>
    <n v="12137"/>
    <s v="Schenectady"/>
    <s v="NY"/>
    <s v="Capital Region"/>
    <x v="1"/>
    <m/>
    <n v="20"/>
    <n v="19.989999999999998"/>
    <n v="19.989999999999998"/>
    <n v="41327"/>
    <n v="49592"/>
    <m/>
    <m/>
    <s v="POINT (-74.1391242 42.8267127)"/>
  </r>
  <r>
    <d v="2024-01-30T00:00:00"/>
    <x v="1"/>
    <s v="ELP Stuyvesant Solar"/>
    <x v="17"/>
    <m/>
    <m/>
    <x v="6"/>
    <s v="New"/>
    <m/>
    <s v="ELP Stuyvesant Solar LLC"/>
    <s v="VC Renewables Holdings LLC"/>
    <m/>
    <m/>
    <s v="Capital"/>
    <m/>
    <n v="1171"/>
    <s v="SEQR"/>
    <m/>
    <m/>
    <m/>
    <m/>
    <n v="12173"/>
    <s v="Columbia"/>
    <s v="NY"/>
    <s v="Capital Region"/>
    <x v="1"/>
    <m/>
    <n v="20"/>
    <n v="19.989999999999998"/>
    <n v="19.989999999999998"/>
    <n v="35898"/>
    <n v="43077"/>
    <m/>
    <m/>
    <s v="POINT (-73.78091 42.39024)"/>
  </r>
  <r>
    <d v="2024-01-30T00:00:00"/>
    <x v="1"/>
    <s v="Foothills Solar Farm"/>
    <x v="17"/>
    <m/>
    <m/>
    <x v="6"/>
    <s v="New"/>
    <m/>
    <s v="Foothills Solar LLC"/>
    <s v="Boralex"/>
    <m/>
    <m/>
    <s v="Capital"/>
    <m/>
    <n v="1182"/>
    <s v="94-C"/>
    <m/>
    <m/>
    <m/>
    <m/>
    <n v="12117"/>
    <s v="Fulton"/>
    <s v="NY"/>
    <s v="Mohawk Valley"/>
    <x v="1"/>
    <m/>
    <n v="20"/>
    <n v="40"/>
    <n v="40"/>
    <n v="75336"/>
    <n v="90403"/>
    <m/>
    <m/>
    <s v="POINT (-74.2690485 43.1081085)"/>
  </r>
  <r>
    <d v="2024-01-30T00:00:00"/>
    <x v="1"/>
    <s v="Fort Covington Solar Farm"/>
    <x v="17"/>
    <m/>
    <m/>
    <x v="6"/>
    <s v="New"/>
    <m/>
    <s v="Fort Covington Solar LLC"/>
    <s v="Boralex"/>
    <n v="77"/>
    <n v="308"/>
    <s v="North"/>
    <m/>
    <n v="1183"/>
    <s v="94-C"/>
    <m/>
    <m/>
    <m/>
    <m/>
    <n v="12937"/>
    <s v="Franklin"/>
    <s v="NY"/>
    <s v="North Country"/>
    <x v="1"/>
    <m/>
    <n v="20"/>
    <n v="250"/>
    <n v="250"/>
    <n v="473040"/>
    <n v="567648"/>
    <m/>
    <m/>
    <s v="POINT (-74.4947386 44.9898559)"/>
  </r>
  <r>
    <d v="2024-01-30T00:00:00"/>
    <x v="1"/>
    <s v="Fort Edward Solar Farm"/>
    <x v="17"/>
    <m/>
    <m/>
    <x v="6"/>
    <s v="New"/>
    <m/>
    <s v="Fort Edward Solar LLC"/>
    <s v="Boralex"/>
    <m/>
    <m/>
    <s v="Capital"/>
    <m/>
    <n v="1042"/>
    <s v="94-C"/>
    <m/>
    <m/>
    <m/>
    <m/>
    <n v="12828"/>
    <s v="Washington"/>
    <s v="NY"/>
    <s v="Capital Region"/>
    <x v="1"/>
    <m/>
    <n v="20"/>
    <n v="100"/>
    <n v="100"/>
    <n v="192720"/>
    <n v="231264"/>
    <m/>
    <m/>
    <s v="POINT (-73.5839133 43.2702767)"/>
  </r>
  <r>
    <d v="2024-01-30T00:00:00"/>
    <x v="1"/>
    <s v="Harvest Hills Solar 2"/>
    <x v="17"/>
    <m/>
    <m/>
    <x v="6"/>
    <s v="New"/>
    <m/>
    <s v="ConnectGen Cayuga County LLC"/>
    <s v="ConnectGen"/>
    <m/>
    <m/>
    <s v="Central"/>
    <m/>
    <n v="1238"/>
    <s v="94-C"/>
    <m/>
    <m/>
    <m/>
    <m/>
    <n v="13071"/>
    <s v="Cayuga"/>
    <s v="NY"/>
    <s v="Central New York"/>
    <x v="1"/>
    <m/>
    <n v="20"/>
    <n v="100"/>
    <n v="100"/>
    <n v="202356"/>
    <n v="242827"/>
    <m/>
    <m/>
    <s v="POINT (-76.53266 42.667895)"/>
  </r>
  <r>
    <d v="2024-01-30T00:00:00"/>
    <x v="1"/>
    <s v="Mill Point Solar 2"/>
    <x v="17"/>
    <m/>
    <m/>
    <x v="6"/>
    <s v="New"/>
    <m/>
    <s v="ConnectGen Montgomery County LLC"/>
    <s v="ConnectGen"/>
    <m/>
    <m/>
    <s v="Mohawk Valley"/>
    <m/>
    <n v="1231"/>
    <s v="94-C"/>
    <m/>
    <m/>
    <m/>
    <m/>
    <n v="12072"/>
    <s v="Montgomery"/>
    <s v="NY"/>
    <s v="Mohawk Valley"/>
    <x v="1"/>
    <m/>
    <n v="20"/>
    <n v="100"/>
    <n v="100"/>
    <n v="197100"/>
    <n v="236520"/>
    <m/>
    <m/>
    <s v="POINT (-74.36571 42.94743)"/>
  </r>
  <r>
    <d v="2024-01-30T00:00:00"/>
    <x v="1"/>
    <s v="Moss Ridge Solar"/>
    <x v="17"/>
    <m/>
    <m/>
    <x v="6"/>
    <s v="New"/>
    <m/>
    <s v="Moss Ridge Solar 1, LLC"/>
    <s v="New Leaf Energy, Inc."/>
    <m/>
    <m/>
    <s v="Mohawk Valley"/>
    <m/>
    <n v="1150"/>
    <s v="94-C"/>
    <m/>
    <m/>
    <m/>
    <m/>
    <n v="13681"/>
    <s v="St Lawrence"/>
    <s v="NY"/>
    <s v="North Country"/>
    <x v="1"/>
    <m/>
    <n v="20"/>
    <n v="60"/>
    <n v="60"/>
    <n v="86198"/>
    <n v="103437"/>
    <m/>
    <m/>
    <s v="POINT (-75.393365 44.41561)"/>
  </r>
  <r>
    <d v="2024-01-30T00:00:00"/>
    <x v="1"/>
    <s v="Newport Solar Farm"/>
    <x v="17"/>
    <m/>
    <m/>
    <x v="6"/>
    <s v="New"/>
    <m/>
    <s v="Newport Deerfield Solar LLC"/>
    <s v="Boralex"/>
    <m/>
    <m/>
    <s v="Mohawk Valley"/>
    <m/>
    <n v="1178"/>
    <s v="94-C"/>
    <m/>
    <m/>
    <m/>
    <m/>
    <n v="13502"/>
    <s v="Oneida"/>
    <s v="NY"/>
    <s v="Mohawk Valley"/>
    <x v="1"/>
    <m/>
    <n v="20"/>
    <n v="130"/>
    <n v="130"/>
    <n v="244842"/>
    <n v="293810"/>
    <m/>
    <m/>
    <s v="POINT (-75.2472726 43.1010822)"/>
  </r>
  <r>
    <d v="2024-01-30T00:00:00"/>
    <x v="1"/>
    <s v="Roosevelt Solar"/>
    <x v="17"/>
    <m/>
    <m/>
    <x v="6"/>
    <s v="New"/>
    <m/>
    <s v="Emeren US LLC"/>
    <s v="Emeren Group Ltd."/>
    <n v="2"/>
    <n v="8"/>
    <s v="North"/>
    <m/>
    <n v="1212"/>
    <s v="SEQR"/>
    <m/>
    <m/>
    <m/>
    <m/>
    <n v="13662"/>
    <s v="St Lawrence"/>
    <s v="NY"/>
    <s v="North Country"/>
    <x v="1"/>
    <m/>
    <n v="20"/>
    <n v="19.899999999999999"/>
    <n v="19.899999999999999"/>
    <n v="39397"/>
    <n v="47276"/>
    <m/>
    <m/>
    <s v="POINT (-74.88778 44.93404)"/>
  </r>
  <r>
    <d v="2024-01-30T00:00:00"/>
    <x v="1"/>
    <s v="Scotch Ridge Solar"/>
    <x v="17"/>
    <m/>
    <m/>
    <x v="6"/>
    <s v="New"/>
    <m/>
    <s v="Scotch Ridge Solar, LLC"/>
    <s v="Nexamp"/>
    <m/>
    <m/>
    <s v="Capital"/>
    <m/>
    <n v="1227"/>
    <s v="94-C"/>
    <m/>
    <m/>
    <m/>
    <m/>
    <n v="12056"/>
    <s v="Schenectady"/>
    <s v="NY"/>
    <s v="Capital Region"/>
    <x v="1"/>
    <m/>
    <n v="20"/>
    <n v="20"/>
    <n v="20"/>
    <n v="40296"/>
    <n v="48355"/>
    <m/>
    <m/>
    <s v="POINT (-74.1321236 42.7626158)"/>
  </r>
  <r>
    <d v="2024-01-30T00:00:00"/>
    <x v="1"/>
    <s v="Columbia Solar Energy Center"/>
    <x v="17"/>
    <m/>
    <m/>
    <x v="6"/>
    <s v="New"/>
    <m/>
    <s v="Columbia Solar Energy Center, LLC"/>
    <s v="EDF Renewables Development"/>
    <n v="20"/>
    <n v="80"/>
    <s v="Mohawk Valley"/>
    <m/>
    <n v="857"/>
    <s v="94-C"/>
    <s v="http://documents.dps.ny.gov/public/MatterManagement/CaseMaster.aspx?MatterCaseNo=19-F-0639"/>
    <m/>
    <m/>
    <m/>
    <n v="13357"/>
    <s v="Herkimer"/>
    <s v="NY"/>
    <s v="Mohawk Valley"/>
    <x v="1"/>
    <m/>
    <n v="20"/>
    <n v="350"/>
    <n v="350"/>
    <n v="646926"/>
    <n v="776311"/>
    <m/>
    <m/>
    <s v="POINT (-75.043565 43.014355)"/>
  </r>
  <r>
    <d v="2024-01-30T00:00:00"/>
    <x v="1"/>
    <s v="Rich Road Solar Energy Center"/>
    <x v="17"/>
    <m/>
    <m/>
    <x v="6"/>
    <s v="New"/>
    <m/>
    <s v="Rich Road Solar Energy Center, LLC"/>
    <s v="EDF Renewables Development"/>
    <n v="20"/>
    <n v="80"/>
    <s v="Mohawk Valley"/>
    <m/>
    <n v="800"/>
    <s v="94-C"/>
    <s v="https://orespermits.ny.gov/Public/MatterManagement/CaseMaster.aspx?MatterSeq=64955&amp;MNO=22-00031"/>
    <m/>
    <m/>
    <m/>
    <n v="13617"/>
    <s v="St Lawrence"/>
    <s v="NY"/>
    <s v="North Country"/>
    <x v="1"/>
    <m/>
    <n v="20"/>
    <n v="240"/>
    <n v="240"/>
    <n v="456221"/>
    <n v="547465"/>
    <m/>
    <m/>
    <s v="POINT (-75.1666049 44.5958034)"/>
  </r>
  <r>
    <d v="2024-01-30T00:00:00"/>
    <x v="1"/>
    <s v="Ridge View Solar Energy Center"/>
    <x v="17"/>
    <m/>
    <m/>
    <x v="6"/>
    <s v="New"/>
    <m/>
    <s v="Ridge View Solar Energy Center, LLC"/>
    <s v="EDF Renewables Development"/>
    <n v="20"/>
    <n v="80"/>
    <s v="West"/>
    <m/>
    <n v="859"/>
    <s v="94-C"/>
    <s v="http://documents.dps.ny.gov/public/MatterManagement/CaseMaster.aspx?MatterCaseNo=19-F-0641"/>
    <m/>
    <m/>
    <m/>
    <n v="14067"/>
    <s v="Niagara"/>
    <s v="NY"/>
    <s v="Western New York"/>
    <x v="1"/>
    <m/>
    <n v="20"/>
    <n v="350"/>
    <n v="350"/>
    <n v="665322"/>
    <n v="798386"/>
    <m/>
    <m/>
    <s v="POINT (-78.57407 43.195095)"/>
  </r>
  <r>
    <d v="2024-01-30T00:00:00"/>
    <x v="1"/>
    <s v="Stern Solar"/>
    <x v="17"/>
    <m/>
    <m/>
    <x v="6"/>
    <s v="New"/>
    <m/>
    <s v="Stern Solar, LLC"/>
    <s v="CS Energy"/>
    <m/>
    <m/>
    <s v="Capital"/>
    <m/>
    <n v="1198"/>
    <s v="SEQR"/>
    <m/>
    <m/>
    <m/>
    <m/>
    <n v="12154"/>
    <s v="Rensselaer"/>
    <s v="NY"/>
    <s v="Capital Region"/>
    <x v="1"/>
    <m/>
    <n v="20"/>
    <n v="19.989999999999998"/>
    <n v="19.989999999999998"/>
    <n v="41700"/>
    <n v="50040"/>
    <m/>
    <m/>
    <s v="POINT (-73.585035 42.90228)"/>
  </r>
  <r>
    <d v="2024-01-30T00:00:00"/>
    <x v="1"/>
    <s v="Yellow Barn Solar"/>
    <x v="17"/>
    <m/>
    <m/>
    <x v="6"/>
    <s v="New"/>
    <m/>
    <s v="Yellow Barn Solar, LLC"/>
    <s v="CS Energy"/>
    <m/>
    <m/>
    <s v="Central"/>
    <m/>
    <n v="1009"/>
    <s v="94-C"/>
    <s v="https://orespermits.ny.gov/Public/MatterManagement/CaseMaster.aspx?MatterSeq=64972&amp;MNO=23-00048"/>
    <m/>
    <m/>
    <m/>
    <n v="14882"/>
    <s v="Tompkins"/>
    <s v="NY"/>
    <s v="Southern Tier"/>
    <x v="1"/>
    <m/>
    <n v="20"/>
    <n v="160"/>
    <n v="160"/>
    <n v="299886"/>
    <n v="359863"/>
    <m/>
    <m/>
    <s v="POINT (-76.4983209 42.5355856)"/>
  </r>
  <r>
    <d v="2024-01-30T00:00:00"/>
    <x v="1"/>
    <s v="York Run Solar"/>
    <x v="17"/>
    <m/>
    <m/>
    <x v="6"/>
    <s v="New"/>
    <m/>
    <s v="York Run Solar, LLC"/>
    <s v="CS Energy"/>
    <m/>
    <m/>
    <s v="West"/>
    <m/>
    <n v="1151"/>
    <s v="94-C"/>
    <s v="https://orespermits.ny.gov/Public/MatterManagement/CaseMaster.aspx?MatterSeq=64973&amp;MNO=23-00049"/>
    <m/>
    <m/>
    <m/>
    <n v="14701"/>
    <s v="Chautauqua"/>
    <s v="NY"/>
    <s v="Western New York"/>
    <x v="1"/>
    <m/>
    <n v="20"/>
    <n v="90"/>
    <n v="90"/>
    <n v="174520"/>
    <n v="209424"/>
    <m/>
    <m/>
    <s v="POINT (-79.238355 42.099115)"/>
  </r>
  <r>
    <d v="2024-01-30T00:00:00"/>
    <x v="1"/>
    <s v="Alfred Oaks Solar"/>
    <x v="17"/>
    <m/>
    <m/>
    <x v="6"/>
    <s v="New"/>
    <m/>
    <s v="Alfred Oaks Solar, LLC"/>
    <s v="Northland Power"/>
    <n v="20"/>
    <n v="40"/>
    <s v="Central"/>
    <m/>
    <n v="1096"/>
    <s v="94-C"/>
    <s v="https://orespermits.ny.gov/Public/MatterManagement/CaseMaster.aspx?MatterSeq=64954&amp;MNO=22-00030"/>
    <m/>
    <m/>
    <m/>
    <n v="14806"/>
    <s v="Allegany"/>
    <s v="NY"/>
    <s v="Western New York"/>
    <x v="1"/>
    <m/>
    <n v="20"/>
    <n v="100"/>
    <n v="100"/>
    <n v="183960"/>
    <n v="220752"/>
    <m/>
    <m/>
    <s v="POINT (-77.7945 42.15764)"/>
  </r>
  <r>
    <d v="2024-01-30T00:00:00"/>
    <x v="1"/>
    <s v="Hemlock Ridge Solar"/>
    <x v="18"/>
    <m/>
    <m/>
    <x v="6"/>
    <s v="New"/>
    <m/>
    <s v="Hemlock Ridge Solar LLC"/>
    <s v="AES Corporation"/>
    <m/>
    <m/>
    <s v="Genesee"/>
    <m/>
    <n v="950"/>
    <s v="94-C"/>
    <m/>
    <m/>
    <m/>
    <m/>
    <n v="14103"/>
    <s v="Orleans"/>
    <s v="NY"/>
    <s v="Finger Lakes"/>
    <x v="3"/>
    <n v="2026"/>
    <n v="20"/>
    <n v="200"/>
    <n v="200"/>
    <n v="388944"/>
    <n v="466733"/>
    <m/>
    <m/>
    <s v="POINT (-78.39127 43.21902)"/>
  </r>
  <r>
    <d v="2024-01-30T00:00:00"/>
    <x v="1"/>
    <s v="Oxbow Hill Solar"/>
    <x v="18"/>
    <m/>
    <m/>
    <x v="6"/>
    <s v="New"/>
    <m/>
    <s v="Cypress Creek Renewables"/>
    <s v="Cypress Creek Renewables"/>
    <m/>
    <m/>
    <s v="Mohawk Valley"/>
    <m/>
    <n v="805"/>
    <s v="94-C"/>
    <m/>
    <m/>
    <m/>
    <m/>
    <n v="13035"/>
    <s v="Madison"/>
    <s v="NY"/>
    <s v="Central New York"/>
    <x v="1"/>
    <m/>
    <n v="20"/>
    <n v="140"/>
    <n v="140"/>
    <n v="257544"/>
    <n v="309053"/>
    <m/>
    <m/>
    <s v="POINT (-75.85363 42.93284)"/>
  </r>
  <r>
    <d v="2024-01-30T00:00:00"/>
    <x v="1"/>
    <s v="Riverside Solar"/>
    <x v="18"/>
    <m/>
    <m/>
    <x v="6"/>
    <s v="New"/>
    <m/>
    <s v="Riverside Solar, LLC"/>
    <s v="AES Corporation"/>
    <m/>
    <m/>
    <s v="Mohawk Valley"/>
    <m/>
    <n v="882"/>
    <s v="94-C"/>
    <m/>
    <m/>
    <m/>
    <m/>
    <n v="13622"/>
    <s v="Jefferson"/>
    <s v="NY"/>
    <s v="North Country"/>
    <x v="3"/>
    <n v="2028"/>
    <n v="20"/>
    <n v="100"/>
    <n v="100"/>
    <n v="201480"/>
    <n v="241776"/>
    <m/>
    <m/>
    <s v="POINT (-76.1369077 44.0657259)"/>
  </r>
  <r>
    <d v="2024-01-30T00:00:00"/>
    <x v="1"/>
    <s v="Somerset Solar"/>
    <x v="18"/>
    <m/>
    <m/>
    <x v="6"/>
    <s v="New"/>
    <m/>
    <s v="Somerset Solar, LLC"/>
    <s v="AES Corporation"/>
    <m/>
    <m/>
    <s v="West"/>
    <m/>
    <n v="1079"/>
    <s v="94-C"/>
    <m/>
    <m/>
    <m/>
    <m/>
    <n v="14012"/>
    <s v="Niagara"/>
    <s v="NY"/>
    <s v="Western New York"/>
    <x v="3"/>
    <n v="2026"/>
    <n v="20"/>
    <n v="125"/>
    <n v="125"/>
    <n v="226665"/>
    <n v="271998"/>
    <m/>
    <m/>
    <s v="POINT (-78.55375 43.33009)"/>
  </r>
  <r>
    <d v="2024-01-30T00:00:00"/>
    <x v="1"/>
    <s v="SunEast Hampton Corners Solar"/>
    <x v="18"/>
    <m/>
    <m/>
    <x v="6"/>
    <s v="New"/>
    <m/>
    <s v="Cordelio Power"/>
    <s v="Cordelio Power"/>
    <m/>
    <m/>
    <s v="West"/>
    <m/>
    <n v="1092"/>
    <s v="94-C"/>
    <m/>
    <m/>
    <m/>
    <m/>
    <n v="14462"/>
    <s v="Livingston"/>
    <s v="NY"/>
    <s v="Finger Lakes"/>
    <x v="1"/>
    <m/>
    <n v="20"/>
    <n v="19.989999999999998"/>
    <n v="19.989999999999998"/>
    <n v="42727"/>
    <n v="51272"/>
    <m/>
    <m/>
    <s v="POINT (-77.7697987 42.6646563)"/>
  </r>
  <r>
    <d v="2024-01-30T00:00:00"/>
    <x v="1"/>
    <s v="SunEast Millers Grove Solar"/>
    <x v="18"/>
    <m/>
    <m/>
    <x v="6"/>
    <s v="New"/>
    <m/>
    <s v="Cordelio Power"/>
    <s v="Cordelio Power"/>
    <m/>
    <m/>
    <s v="Mohawk Valley"/>
    <m/>
    <n v="1047"/>
    <s v="94-C"/>
    <m/>
    <m/>
    <m/>
    <m/>
    <n v="13340"/>
    <s v="Herkimer"/>
    <s v="NY"/>
    <s v="Mohawk Valley"/>
    <x v="1"/>
    <m/>
    <n v="20"/>
    <n v="19.989999999999998"/>
    <n v="19.989999999999998"/>
    <n v="39926"/>
    <n v="47911"/>
    <m/>
    <m/>
    <s v="POINT (-75.068965 43.033565)"/>
  </r>
  <r>
    <d v="2024-01-30T00:00:00"/>
    <x v="1"/>
    <s v="SunEast Morris Solar"/>
    <x v="18"/>
    <m/>
    <m/>
    <x v="6"/>
    <s v="New"/>
    <m/>
    <s v="Cordelio Power"/>
    <s v="Cordelio Power"/>
    <m/>
    <m/>
    <s v="Mohawk Valley"/>
    <m/>
    <n v="1039"/>
    <s v="94-C"/>
    <m/>
    <m/>
    <m/>
    <m/>
    <n v="13642"/>
    <s v="St Lawrence"/>
    <s v="NY"/>
    <s v="North Country"/>
    <x v="1"/>
    <m/>
    <n v="20"/>
    <n v="19.989999999999998"/>
    <n v="19.989999999999998"/>
    <n v="41502"/>
    <n v="49802"/>
    <m/>
    <m/>
    <s v="POINT (-75.467785 44.33556)"/>
  </r>
  <r>
    <d v="2024-01-30T00:00:00"/>
    <x v="1"/>
    <s v="SunEast Niagara Solar"/>
    <x v="18"/>
    <m/>
    <m/>
    <x v="6"/>
    <s v="New"/>
    <m/>
    <s v="Cordelio Power"/>
    <s v="Cordelio Power"/>
    <m/>
    <m/>
    <s v="West"/>
    <m/>
    <n v="592"/>
    <s v="94-C"/>
    <m/>
    <m/>
    <m/>
    <m/>
    <n v="14011"/>
    <s v="Wyoming"/>
    <s v="NY"/>
    <s v="Finger Lakes"/>
    <x v="3"/>
    <n v="2024"/>
    <n v="20"/>
    <n v="19.989999999999998"/>
    <n v="19.989999999999998"/>
    <n v="33797"/>
    <n v="40556"/>
    <m/>
    <m/>
    <s v="POINT (-78.280085 42.86402)"/>
  </r>
  <r>
    <d v="2024-01-30T00:00:00"/>
    <x v="1"/>
    <s v="Valcour Altona Windpark"/>
    <x v="18"/>
    <m/>
    <m/>
    <x v="0"/>
    <s v="Existing"/>
    <s v="Repower"/>
    <s v="Valcour Altona NewCo, LLC"/>
    <s v="AES Corporation"/>
    <m/>
    <m/>
    <s v="North"/>
    <n v="323606"/>
    <m/>
    <s v="94-C"/>
    <m/>
    <m/>
    <m/>
    <m/>
    <n v="12910"/>
    <s v="Clinton"/>
    <s v="NY"/>
    <s v="North Country"/>
    <x v="3"/>
    <n v="2027"/>
    <n v="20"/>
    <n v="97.5"/>
    <n v="97.5"/>
    <n v="219504"/>
    <n v="263405"/>
    <m/>
    <m/>
    <s v="POINT (-73.65417 44.888405)"/>
  </r>
  <r>
    <d v="2024-01-30T00:00:00"/>
    <x v="1"/>
    <s v="Valcour Bliss Windpark"/>
    <x v="18"/>
    <m/>
    <m/>
    <x v="0"/>
    <s v="Existing"/>
    <s v="Repower"/>
    <s v="Valcour Bliss NewCo, LLC"/>
    <s v="AES Corporation"/>
    <m/>
    <m/>
    <s v="West"/>
    <n v="323608"/>
    <m/>
    <s v="94-C"/>
    <m/>
    <m/>
    <m/>
    <m/>
    <n v="14024"/>
    <s v="Wyoming"/>
    <s v="NY"/>
    <s v="Finger Lakes"/>
    <x v="3"/>
    <n v="2027"/>
    <n v="20"/>
    <n v="100.5"/>
    <n v="100.5"/>
    <n v="261473"/>
    <n v="313768"/>
    <m/>
    <m/>
    <s v="POINT (-78.254915 42.57816)"/>
  </r>
  <r>
    <d v="2024-01-30T00:00:00"/>
    <x v="1"/>
    <s v="Valcour Chateaugay Windpark"/>
    <x v="18"/>
    <m/>
    <m/>
    <x v="0"/>
    <s v="Existing"/>
    <s v="Repower"/>
    <s v="Valcour Chateaugay NewCo, LLC"/>
    <s v="AES Corporation"/>
    <m/>
    <m/>
    <s v="North"/>
    <n v="323614"/>
    <m/>
    <s v="94-C"/>
    <m/>
    <m/>
    <m/>
    <m/>
    <n v="12923"/>
    <s v="Clinton"/>
    <s v="NY"/>
    <s v="North Country"/>
    <x v="3"/>
    <n v="2027"/>
    <n v="20"/>
    <n v="106.5"/>
    <n v="106.5"/>
    <n v="260290"/>
    <n v="312348"/>
    <m/>
    <m/>
    <s v="POINT (-73.9322061 44.9552406)"/>
  </r>
  <r>
    <d v="2024-01-30T00:00:00"/>
    <x v="1"/>
    <s v="Valcour Clinton Windpark"/>
    <x v="18"/>
    <m/>
    <m/>
    <x v="0"/>
    <s v="Existing"/>
    <s v="Repower"/>
    <s v="Valcour Clinton NewCo, LLC"/>
    <s v="AES Corporation"/>
    <m/>
    <m/>
    <s v="North"/>
    <n v="323605"/>
    <m/>
    <s v="94-C"/>
    <m/>
    <m/>
    <m/>
    <m/>
    <n v="12923"/>
    <s v="Clinton"/>
    <s v="NY"/>
    <s v="North Country"/>
    <x v="3"/>
    <n v="2027"/>
    <n v="20"/>
    <n v="100.5"/>
    <n v="100.5"/>
    <n v="226258"/>
    <n v="271510"/>
    <m/>
    <m/>
    <s v="POINT (-73.9322061 44.9552406)"/>
  </r>
  <r>
    <d v="2024-01-30T00:00:00"/>
    <x v="1"/>
    <s v="Valcour Ellenburg Windpark"/>
    <x v="18"/>
    <m/>
    <m/>
    <x v="0"/>
    <s v="Existing"/>
    <s v="Repower"/>
    <s v="Valcour Ellenburg NewCo, LLC"/>
    <s v="AES Corporation"/>
    <m/>
    <m/>
    <s v="North"/>
    <n v="323604"/>
    <m/>
    <s v="94-C"/>
    <m/>
    <m/>
    <m/>
    <m/>
    <n v="12923"/>
    <s v="Clinton"/>
    <s v="NY"/>
    <s v="North Country"/>
    <x v="3"/>
    <n v="2027"/>
    <n v="20"/>
    <n v="81"/>
    <n v="81"/>
    <n v="214997"/>
    <n v="257996"/>
    <m/>
    <m/>
    <s v="POINT (-73.9322061 44.9552406)"/>
  </r>
  <r>
    <d v="2024-01-30T00:00:00"/>
    <x v="1"/>
    <s v="Valcour Wethersfield Windpark"/>
    <x v="18"/>
    <m/>
    <m/>
    <x v="0"/>
    <s v="Existing"/>
    <s v="Repower"/>
    <s v="Valcour Wethersfield NewCo, LLC"/>
    <s v="AES Corporation"/>
    <m/>
    <m/>
    <s v="Central"/>
    <n v="323626"/>
    <m/>
    <s v="94-C"/>
    <m/>
    <m/>
    <m/>
    <m/>
    <n v="14066"/>
    <s v="Wyoming"/>
    <s v="NY"/>
    <s v="Finger Lakes"/>
    <x v="3"/>
    <n v="2027"/>
    <n v="20"/>
    <n v="126"/>
    <n v="126"/>
    <n v="334439"/>
    <n v="401327"/>
    <m/>
    <m/>
    <s v="POINT (-78.13412 42.64708)"/>
  </r>
  <r>
    <d v="2024-01-30T00:00:00"/>
    <x v="1"/>
    <s v="White Creek Solar"/>
    <x v="18"/>
    <m/>
    <m/>
    <x v="6"/>
    <s v="New"/>
    <m/>
    <s v="White Creek Solar LLC"/>
    <s v="AES Corporation"/>
    <m/>
    <m/>
    <s v="Genesee"/>
    <m/>
    <n v="777"/>
    <s v="94-C"/>
    <m/>
    <m/>
    <m/>
    <m/>
    <n v="14533"/>
    <s v="Livingston"/>
    <s v="NY"/>
    <s v="Finger Lakes"/>
    <x v="3"/>
    <n v="2026"/>
    <n v="20"/>
    <n v="135"/>
    <n v="135"/>
    <n v="268450"/>
    <n v="322140"/>
    <m/>
    <m/>
    <s v="POINT (-77.8970984 42.8262)"/>
  </r>
  <r>
    <d v="2024-01-30T00:00:00"/>
    <x v="1"/>
    <s v="Clear View Solar"/>
    <x v="18"/>
    <m/>
    <m/>
    <x v="6"/>
    <s v="New"/>
    <m/>
    <s v="Clear View Solar LLC"/>
    <s v="VC Renewables LLC"/>
    <m/>
    <m/>
    <s v="Central"/>
    <m/>
    <n v="1003"/>
    <s v="94-C"/>
    <m/>
    <m/>
    <m/>
    <m/>
    <n v="14808"/>
    <s v="Steuben"/>
    <s v="NY"/>
    <s v="Southern Tier"/>
    <x v="3"/>
    <n v="2025"/>
    <n v="20"/>
    <n v="19.989999999999998"/>
    <n v="19.989999999999998"/>
    <n v="42377"/>
    <n v="50852"/>
    <m/>
    <m/>
    <s v="POINT (-77.4742866 42.5552273)"/>
  </r>
  <r>
    <d v="2024-01-30T00:00:00"/>
    <x v="1"/>
    <s v="Hatchery Solar"/>
    <x v="18"/>
    <m/>
    <m/>
    <x v="6"/>
    <s v="New"/>
    <m/>
    <s v="Hatchery Solar LLC"/>
    <s v="VC Renewables LLC"/>
    <m/>
    <m/>
    <s v="Central"/>
    <m/>
    <n v="932"/>
    <s v="94-C"/>
    <m/>
    <m/>
    <m/>
    <m/>
    <n v="14423"/>
    <s v="Livingston"/>
    <s v="NY"/>
    <s v="Finger Lakes"/>
    <x v="3"/>
    <n v="2025"/>
    <n v="20"/>
    <n v="19.989999999999998"/>
    <n v="19.989999999999998"/>
    <n v="40976"/>
    <n v="49171"/>
    <m/>
    <m/>
    <s v="POINT (-77.8498331 42.9703172)"/>
  </r>
  <r>
    <d v="2024-01-30T00:00:00"/>
    <x v="1"/>
    <s v="Stonewall Solar"/>
    <x v="18"/>
    <m/>
    <m/>
    <x v="6"/>
    <s v="New"/>
    <m/>
    <s v="Stonewall Solar, LLC"/>
    <s v="Nexamp"/>
    <n v="20"/>
    <n v="80"/>
    <s v="Mohawk Valley"/>
    <m/>
    <n v="1229"/>
    <s v="94-C"/>
    <m/>
    <m/>
    <m/>
    <m/>
    <n v="13757"/>
    <s v="Delaware"/>
    <s v="NY"/>
    <s v="Southern Tier"/>
    <x v="3"/>
    <n v="2026"/>
    <n v="20"/>
    <n v="145"/>
    <n v="145"/>
    <n v="283255"/>
    <n v="339906"/>
    <m/>
    <m/>
    <s v="POINT (-74.89129 42.42598)"/>
  </r>
  <r>
    <d v="2024-01-30T00:00:00"/>
    <x v="1"/>
    <s v="Mineral Basin Solar"/>
    <x v="18"/>
    <m/>
    <m/>
    <x v="6"/>
    <s v="New"/>
    <m/>
    <s v="Mineral Basin Solar Power, LLC"/>
    <s v="Swift Current Energy"/>
    <m/>
    <m/>
    <s v="Central"/>
    <m/>
    <n v="1080"/>
    <s v="94-C"/>
    <m/>
    <m/>
    <m/>
    <m/>
    <n v="16830"/>
    <m/>
    <s v="Pennsylvania"/>
    <m/>
    <x v="3"/>
    <n v="2026"/>
    <n v="20"/>
    <n v="401.64"/>
    <n v="401.64"/>
    <n v="731820"/>
    <n v="878184"/>
    <m/>
    <m/>
    <s v="POINT (-78.44163 41.025125)"/>
  </r>
  <r>
    <d v="2024-01-30T00:00:00"/>
    <x v="1"/>
    <s v="Gravel Road Solar"/>
    <x v="18"/>
    <m/>
    <m/>
    <x v="6"/>
    <s v="New"/>
    <m/>
    <s v="Gravel Road Solar, LLC"/>
    <s v="Delaware River Solar"/>
    <m/>
    <m/>
    <s v="Central"/>
    <m/>
    <n v="1236"/>
    <s v="94-C"/>
    <m/>
    <m/>
    <m/>
    <m/>
    <n v="13148"/>
    <s v="Seneca"/>
    <s v="NY"/>
    <s v="Finger Lakes"/>
    <x v="3"/>
    <n v="2026"/>
    <n v="20"/>
    <n v="128"/>
    <n v="128"/>
    <n v="224256"/>
    <n v="269107"/>
    <m/>
    <m/>
    <s v="POINT (-76.795365 42.91278)"/>
  </r>
  <r>
    <d v="2024-01-30T00:00:00"/>
    <x v="1"/>
    <s v="North Country Wind"/>
    <x v="18"/>
    <m/>
    <m/>
    <x v="0"/>
    <s v="New"/>
    <m/>
    <s v="NY North Country, LLC"/>
    <s v="Terra-Gen"/>
    <m/>
    <m/>
    <s v="North"/>
    <m/>
    <n v="866"/>
    <s v="94-C"/>
    <m/>
    <m/>
    <m/>
    <m/>
    <n v="12917"/>
    <s v="Franklin"/>
    <s v="NY"/>
    <s v="North Country"/>
    <x v="1"/>
    <m/>
    <n v="20"/>
    <n v="298.2"/>
    <n v="298.2"/>
    <n v="919506"/>
    <n v="1103407"/>
    <m/>
    <m/>
    <s v="POINT (-74.169135 44.90472)"/>
  </r>
  <r>
    <d v="2024-01-30T00:00:00"/>
    <x v="1"/>
    <s v="Dolgeville Hydro"/>
    <x v="18"/>
    <m/>
    <m/>
    <x v="1"/>
    <s v="Existing"/>
    <s v="Return to Service"/>
    <s v="EONY Generation Limited"/>
    <s v="EONY Generation Limited"/>
    <m/>
    <m/>
    <s v="Mohawk Valley"/>
    <n v="23807"/>
    <m/>
    <m/>
    <m/>
    <m/>
    <m/>
    <m/>
    <n v="13329"/>
    <s v="Herkimer"/>
    <s v="NY"/>
    <s v="Mohawk Valley"/>
    <x v="3"/>
    <m/>
    <n v="20"/>
    <n v="5"/>
    <n v="5"/>
    <n v="17170"/>
    <n v="20604"/>
    <m/>
    <m/>
    <s v="POINT (-74.77389 43.10185)"/>
  </r>
  <r>
    <d v="2024-01-30T00:00:00"/>
    <x v="3"/>
    <s v="Azure Mountain"/>
    <x v="19"/>
    <n v="20"/>
    <m/>
    <x v="8"/>
    <m/>
    <m/>
    <m/>
    <m/>
    <m/>
    <m/>
    <s v="Mohawk Valley"/>
    <m/>
    <m/>
    <m/>
    <m/>
    <m/>
    <m/>
    <m/>
    <n v="12980"/>
    <s v="Franklin"/>
    <s v="NY"/>
    <s v="North Country"/>
    <x v="0"/>
    <n v="2013"/>
    <n v="10"/>
    <m/>
    <n v="0.8"/>
    <n v="2500"/>
    <n v="2500"/>
    <m/>
    <m/>
    <s v="POINT (-74.5444923 44.6751788)"/>
  </r>
  <r>
    <d v="2024-01-30T00:00:00"/>
    <x v="3"/>
    <s v="Boralex Chateaugay"/>
    <x v="19"/>
    <n v="26"/>
    <m/>
    <x v="9"/>
    <m/>
    <m/>
    <m/>
    <m/>
    <m/>
    <m/>
    <s v="North"/>
    <m/>
    <m/>
    <m/>
    <m/>
    <m/>
    <m/>
    <m/>
    <n v="12920"/>
    <s v="Franklin"/>
    <s v="NY"/>
    <s v="North Country"/>
    <x v="0"/>
    <n v="2006"/>
    <n v="10"/>
    <m/>
    <n v="21"/>
    <n v="128000"/>
    <n v="128000"/>
    <m/>
    <m/>
    <s v="POINT (-74.07652 44.925855)"/>
  </r>
  <r>
    <d v="2024-01-30T00:00:00"/>
    <x v="3"/>
    <s v="Lyonsdale"/>
    <x v="19"/>
    <n v="16"/>
    <m/>
    <x v="9"/>
    <m/>
    <m/>
    <m/>
    <m/>
    <m/>
    <m/>
    <s v="Mohawk Valley"/>
    <m/>
    <m/>
    <m/>
    <m/>
    <m/>
    <m/>
    <m/>
    <n v="13368"/>
    <s v="Lewis"/>
    <s v="NY"/>
    <s v="North Country"/>
    <x v="0"/>
    <n v="2008"/>
    <n v="7"/>
    <m/>
    <m/>
    <m/>
    <m/>
    <m/>
    <m/>
    <s v="POINT (-75.3653622 43.6197333)"/>
  </r>
  <r>
    <d v="2024-01-30T00:00:00"/>
    <x v="3"/>
    <s v="Lyonsdale Biomass"/>
    <x v="19"/>
    <n v="33.49"/>
    <m/>
    <x v="9"/>
    <m/>
    <m/>
    <m/>
    <m/>
    <m/>
    <m/>
    <s v="Mohawk Valley"/>
    <m/>
    <m/>
    <m/>
    <m/>
    <m/>
    <m/>
    <m/>
    <n v="13368"/>
    <s v="Lewis"/>
    <s v="NY"/>
    <s v="North Country"/>
    <x v="0"/>
    <n v="2015"/>
    <n v="3"/>
    <m/>
    <n v="22"/>
    <n v="131238"/>
    <n v="131238"/>
    <m/>
    <m/>
    <s v="POINT (-75.3653622 43.6197333)"/>
  </r>
  <r>
    <d v="2024-01-30T00:00:00"/>
    <x v="4"/>
    <s v="Baldwinsville"/>
    <x v="20"/>
    <n v="7.4"/>
    <m/>
    <x v="1"/>
    <m/>
    <m/>
    <s v="Erie Boulevard Hydropower LP"/>
    <s v="Brookfield Renewable Trading and Marketing LP"/>
    <m/>
    <m/>
    <s v="Central"/>
    <m/>
    <m/>
    <m/>
    <m/>
    <m/>
    <m/>
    <m/>
    <n v="13027"/>
    <s v="Onondaga"/>
    <s v="NY"/>
    <s v="Central New York"/>
    <x v="2"/>
    <n v="2021"/>
    <n v="3"/>
    <m/>
    <n v="0.6"/>
    <n v="2693"/>
    <n v="2693"/>
    <m/>
    <m/>
    <s v="POINT (-76.29835 43.18518)"/>
  </r>
  <r>
    <d v="2024-01-30T00:00:00"/>
    <x v="4"/>
    <s v="Moose River Hydro"/>
    <x v="20"/>
    <n v="7.97"/>
    <m/>
    <x v="1"/>
    <m/>
    <m/>
    <s v="EONY Generation Limited"/>
    <s v="EONY Generation Limited"/>
    <m/>
    <m/>
    <s v="Mohawk Valley"/>
    <m/>
    <m/>
    <m/>
    <m/>
    <m/>
    <m/>
    <m/>
    <n v="13368"/>
    <s v="Lewis"/>
    <s v="NY"/>
    <s v="North Country"/>
    <x v="2"/>
    <n v="2021"/>
    <n v="3"/>
    <m/>
    <n v="12.2"/>
    <n v="53598"/>
    <n v="53598"/>
    <m/>
    <m/>
    <s v="POINT (-75.3653622 43.6197333)"/>
  </r>
  <r>
    <d v="2024-01-30T00:00:00"/>
    <x v="4"/>
    <s v="Talcville"/>
    <x v="20"/>
    <n v="8"/>
    <m/>
    <x v="1"/>
    <m/>
    <m/>
    <s v="Erie Boulevard Hydropower LP"/>
    <s v="Brookfield Renewable Trading and Marketing LP"/>
    <m/>
    <m/>
    <s v="Mohawk Valley"/>
    <m/>
    <m/>
    <m/>
    <m/>
    <m/>
    <m/>
    <m/>
    <n v="13635"/>
    <s v="St Lawrence"/>
    <s v="NY"/>
    <s v="North Country"/>
    <x v="2"/>
    <n v="2021"/>
    <n v="3"/>
    <m/>
    <n v="1.1000000000000001"/>
    <n v="4075"/>
    <n v="4075"/>
    <m/>
    <m/>
    <s v="POINT (-75.254482354 44.323997847)"/>
  </r>
  <r>
    <d v="2024-01-30T00:00:00"/>
    <x v="5"/>
    <s v="Champlain Hudson Power Express (CHPE)"/>
    <x v="21"/>
    <m/>
    <m/>
    <x v="1"/>
    <m/>
    <m/>
    <s v="H.Q. Energy Services (U.S.) Inc."/>
    <s v="Transmission Developers, Inc. (backed by Blackstone) and Hydro-Quï¿½bec"/>
    <m/>
    <m/>
    <m/>
    <m/>
    <m/>
    <s v="Article 7"/>
    <m/>
    <m/>
    <s v="https://documents.dps.ny.gov/public/MatterManagement/CaseMaster.aspx?MatterCaseNo=10-T-0139"/>
    <s v="https://chpexpress.com/overview-of-public-documents/permits/"/>
    <m/>
    <m/>
    <m/>
    <m/>
    <x v="3"/>
    <n v="2026"/>
    <n v="25"/>
    <m/>
    <m/>
    <n v="10402500"/>
    <m/>
    <m/>
    <n v="1250"/>
    <m/>
  </r>
  <r>
    <d v="2024-01-30T00:00:00"/>
    <x v="3"/>
    <s v="Black Brook Hydro_October 2021 Award"/>
    <x v="22"/>
    <n v="22.57"/>
    <m/>
    <x v="8"/>
    <m/>
    <m/>
    <m/>
    <m/>
    <m/>
    <m/>
    <s v="North"/>
    <m/>
    <m/>
    <m/>
    <m/>
    <m/>
    <m/>
    <m/>
    <n v="12912"/>
    <s v="Clinton"/>
    <s v="NY"/>
    <s v="North Country"/>
    <x v="2"/>
    <n v="2021"/>
    <n v="3"/>
    <m/>
    <n v="0.64"/>
    <n v="1851"/>
    <n v="1851"/>
    <m/>
    <m/>
    <s v="POINT (-73.67739 44.444075)"/>
  </r>
  <r>
    <d v="2024-01-30T00:00:00"/>
    <x v="3"/>
    <s v="Finger Lakes"/>
    <x v="22"/>
    <n v="12.64"/>
    <m/>
    <x v="8"/>
    <m/>
    <m/>
    <m/>
    <m/>
    <m/>
    <m/>
    <s v="Central"/>
    <m/>
    <m/>
    <m/>
    <m/>
    <m/>
    <m/>
    <m/>
    <n v="14850"/>
    <s v="Tompkins"/>
    <s v="NY"/>
    <s v="Southern Tier"/>
    <x v="0"/>
    <n v="2019"/>
    <n v="3"/>
    <m/>
    <n v="0.15"/>
    <n v="625"/>
    <n v="625"/>
    <m/>
    <m/>
    <s v="POINT (-76.5001 42.444575)"/>
  </r>
  <r>
    <d v="2024-01-30T00:00:00"/>
    <x v="3"/>
    <s v="Kayuta Lake Hydro"/>
    <x v="22"/>
    <n v="11.62"/>
    <m/>
    <x v="8"/>
    <m/>
    <m/>
    <m/>
    <m/>
    <m/>
    <m/>
    <s v="Mohawk Valley"/>
    <m/>
    <m/>
    <m/>
    <m/>
    <m/>
    <m/>
    <m/>
    <n v="13338"/>
    <s v="Oneida"/>
    <s v="NY"/>
    <s v="Mohawk Valley"/>
    <x v="0"/>
    <n v="2018"/>
    <n v="3"/>
    <m/>
    <n v="0.46"/>
    <n v="1897"/>
    <n v="1897"/>
    <m/>
    <m/>
    <s v="POINT (-75.202225 43.43901)"/>
  </r>
  <r>
    <d v="2024-01-30T00:00:00"/>
    <x v="3"/>
    <s v="Kayuta Lake Hydro _July 2021 Award"/>
    <x v="22"/>
    <n v="18.88"/>
    <m/>
    <x v="8"/>
    <m/>
    <m/>
    <m/>
    <m/>
    <m/>
    <m/>
    <s v="Mohawk Valley"/>
    <m/>
    <m/>
    <m/>
    <m/>
    <m/>
    <m/>
    <m/>
    <n v="13338"/>
    <s v="Oneida"/>
    <s v="NY"/>
    <s v="Mohawk Valley"/>
    <x v="2"/>
    <n v="2022"/>
    <n v="3"/>
    <m/>
    <n v="0.46"/>
    <n v="1681"/>
    <n v="1681"/>
    <m/>
    <m/>
    <s v="POINT (-75.202225 43.43901)"/>
  </r>
  <r>
    <d v="2024-01-30T00:00:00"/>
    <x v="3"/>
    <s v="Long Falls - Ampersand"/>
    <x v="22"/>
    <m/>
    <m/>
    <x v="8"/>
    <m/>
    <m/>
    <m/>
    <m/>
    <m/>
    <m/>
    <s v="Mohawk Valley"/>
    <m/>
    <m/>
    <m/>
    <m/>
    <m/>
    <m/>
    <m/>
    <n v="13619"/>
    <s v="Jefferson"/>
    <s v="NY"/>
    <s v="North Country"/>
    <x v="3"/>
    <m/>
    <n v="3"/>
    <m/>
    <n v="0.33"/>
    <m/>
    <n v="8006"/>
    <m/>
    <m/>
    <s v="POINT (-75.6114334 43.9800463)"/>
  </r>
  <r>
    <d v="2024-01-30T00:00:00"/>
    <x v="3"/>
    <s v="Lyons Falls Hydro"/>
    <x v="22"/>
    <n v="7.8"/>
    <m/>
    <x v="8"/>
    <m/>
    <m/>
    <m/>
    <m/>
    <m/>
    <m/>
    <s v="Mohawk Valley"/>
    <n v="23570"/>
    <m/>
    <m/>
    <m/>
    <m/>
    <m/>
    <m/>
    <n v="13368"/>
    <s v="Lewis"/>
    <s v="NY"/>
    <s v="North Country"/>
    <x v="0"/>
    <n v="2019"/>
    <n v="3"/>
    <m/>
    <n v="8.59"/>
    <n v="42590"/>
    <n v="42590"/>
    <m/>
    <m/>
    <s v="POINT (-75.3653622 43.6197333)"/>
  </r>
  <r>
    <d v="2024-01-30T00:00:00"/>
    <x v="2"/>
    <s v="Attentive Energy One"/>
    <x v="23"/>
    <m/>
    <m/>
    <x v="7"/>
    <s v="New"/>
    <m/>
    <m/>
    <m/>
    <m/>
    <m/>
    <m/>
    <m/>
    <m/>
    <m/>
    <m/>
    <m/>
    <m/>
    <m/>
    <m/>
    <m/>
    <m/>
    <m/>
    <x v="3"/>
    <m/>
    <m/>
    <m/>
    <n v="1404"/>
    <n v="5149526"/>
    <m/>
    <m/>
    <m/>
    <m/>
  </r>
  <r>
    <d v="2024-01-30T00:00:00"/>
    <x v="2"/>
    <s v="Community Offshore Wind 1"/>
    <x v="23"/>
    <m/>
    <m/>
    <x v="7"/>
    <s v="New"/>
    <m/>
    <m/>
    <m/>
    <m/>
    <m/>
    <m/>
    <m/>
    <m/>
    <m/>
    <m/>
    <m/>
    <m/>
    <m/>
    <m/>
    <m/>
    <m/>
    <m/>
    <x v="3"/>
    <m/>
    <m/>
    <m/>
    <n v="1314"/>
    <n v="4830752"/>
    <m/>
    <m/>
    <m/>
    <m/>
  </r>
  <r>
    <d v="2024-01-30T00:00:00"/>
    <x v="2"/>
    <s v="Excelsior Wind A"/>
    <x v="23"/>
    <m/>
    <m/>
    <x v="7"/>
    <s v="New"/>
    <m/>
    <m/>
    <m/>
    <m/>
    <m/>
    <m/>
    <m/>
    <m/>
    <m/>
    <m/>
    <m/>
    <m/>
    <m/>
    <m/>
    <m/>
    <m/>
    <m/>
    <x v="3"/>
    <m/>
    <m/>
    <m/>
    <n v="1314"/>
    <n v="4735703"/>
    <m/>
    <m/>
    <m/>
    <m/>
  </r>
  <r>
    <d v="2024-01-30T00:00:00"/>
    <x v="5"/>
    <s v="Clean Path NY (CPNY)"/>
    <x v="21"/>
    <m/>
    <m/>
    <x v="0"/>
    <m/>
    <m/>
    <s v="Clean Path New York LLC"/>
    <s v="Forward Power (a joint venture of Invenergy and energyRe) and the New York Power Authority"/>
    <n v="1168"/>
    <m/>
    <m/>
    <m/>
    <m/>
    <s v="Article 7"/>
    <m/>
    <m/>
    <s v="https://documents.dps.ny.gov/public/MatterManagement/CaseMaster.aspx?MatterCaseNo=22-T-0558"/>
    <s v="https://www.cleanpathny.com/public-documents"/>
    <m/>
    <m/>
    <m/>
    <m/>
    <x v="3"/>
    <n v="2027"/>
    <n v="25"/>
    <m/>
    <m/>
    <n v="4014141.15"/>
    <m/>
    <m/>
    <n v="1300"/>
    <m/>
  </r>
  <r>
    <d v="2024-01-30T00:00:00"/>
    <x v="5"/>
    <s v="Clean Path NY (CPNY)"/>
    <x v="21"/>
    <m/>
    <m/>
    <x v="6"/>
    <m/>
    <m/>
    <s v="Clean Path New York LLC"/>
    <s v="Forward Power (a joint venture of Invenergy and energyRe) and the New York Power Authority"/>
    <n v="1168"/>
    <m/>
    <m/>
    <m/>
    <m/>
    <s v="Article 7"/>
    <m/>
    <m/>
    <s v="https://documents.dps.ny.gov/public/MatterManagement/CaseMaster.aspx?MatterCaseNo=22-T-0558"/>
    <s v="https://www.cleanpathny.com/public-documents"/>
    <m/>
    <m/>
    <m/>
    <m/>
    <x v="3"/>
    <n v="2027"/>
    <n v="25"/>
    <m/>
    <m/>
    <n v="3856723.85"/>
    <m/>
    <m/>
    <n v="1300"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0D59B83-52E1-49A0-8517-47841D322FB0}" name="PivotTable1" cacheId="524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29" firstHeaderRow="0" firstDataRow="1" firstDataCol="1"/>
  <pivotFields count="35">
    <pivotField showAll="0"/>
    <pivotField showAll="0"/>
    <pivotField showAll="0"/>
    <pivotField showAll="0"/>
    <pivotField showAll="0"/>
    <pivotField showAll="0"/>
    <pivotField axis="axisRow" showAll="0">
      <items count="14">
        <item x="4"/>
        <item x="3"/>
        <item x="2"/>
        <item x="5"/>
        <item m="1" x="11"/>
        <item m="1" x="12"/>
        <item x="1"/>
        <item x="0"/>
        <item x="9"/>
        <item x="8"/>
        <item x="7"/>
        <item x="6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sd="0" x="1"/>
        <item sd="0" x="4"/>
        <item x="0"/>
        <item x="2"/>
        <item x="3"/>
        <item x="5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</pivotFields>
  <rowFields count="2">
    <field x="25"/>
    <field x="6"/>
  </rowFields>
  <rowItems count="26">
    <i>
      <x/>
    </i>
    <i>
      <x v="1"/>
    </i>
    <i>
      <x v="2"/>
    </i>
    <i r="1">
      <x v="1"/>
    </i>
    <i r="1">
      <x v="2"/>
    </i>
    <i r="1">
      <x v="6"/>
    </i>
    <i r="1">
      <x v="7"/>
    </i>
    <i r="1">
      <x v="8"/>
    </i>
    <i r="1">
      <x v="9"/>
    </i>
    <i>
      <x v="3"/>
    </i>
    <i r="1">
      <x/>
    </i>
    <i r="1">
      <x v="2"/>
    </i>
    <i r="1">
      <x v="3"/>
    </i>
    <i r="1">
      <x v="6"/>
    </i>
    <i r="1">
      <x v="7"/>
    </i>
    <i r="1">
      <x v="9"/>
    </i>
    <i r="1">
      <x v="11"/>
    </i>
    <i>
      <x v="4"/>
    </i>
    <i r="1">
      <x v="6"/>
    </i>
    <i r="1">
      <x v="7"/>
    </i>
    <i r="1">
      <x v="9"/>
    </i>
    <i r="1">
      <x v="10"/>
    </i>
    <i r="1">
      <x v="11"/>
    </i>
    <i>
      <x v="5"/>
    </i>
    <i r="1"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id Quantity (MWh)" fld="30" baseField="0" baseItem="0"/>
    <dataField name="Sum of Max Annual Contract Quantity (MWh)" fld="31" baseField="0" baseItem="0"/>
  </dataFields>
  <formats count="2">
    <format dxfId="1">
      <pivotArea dataOnly="0" outline="0" fieldPosition="0">
        <references count="1">
          <reference field="4294967294" count="2">
            <x v="0"/>
            <x v="1"/>
          </reference>
        </references>
      </pivotArea>
    </format>
    <format dxfId="2">
      <pivotArea collapsedLevelsAreSubtotals="1" fieldPosition="0">
        <references count="2">
          <reference field="6" count="1">
            <x v="10"/>
          </reference>
          <reference field="25" count="1" selected="0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7451A2-9BE5-4D4D-BF24-2F5EF5D36BD2}" name="PivotTable2" cacheId="524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0:C66" firstHeaderRow="0" firstDataRow="1" firstDataCol="1"/>
  <pivotFields count="35">
    <pivotField showAll="0"/>
    <pivotField showAll="0"/>
    <pivotField showAll="0"/>
    <pivotField showAll="0"/>
    <pivotField showAll="0"/>
    <pivotField showAll="0"/>
    <pivotField axis="axisRow" showAll="0">
      <items count="14">
        <item x="4"/>
        <item x="3"/>
        <item x="2"/>
        <item x="5"/>
        <item m="1" x="11"/>
        <item m="1" x="12"/>
        <item x="1"/>
        <item x="0"/>
        <item x="9"/>
        <item x="8"/>
        <item x="7"/>
        <item x="6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sd="0" x="1"/>
        <item sd="0" x="4"/>
        <item x="0"/>
        <item x="2"/>
        <item x="3"/>
        <item x="5"/>
        <item t="default"/>
      </items>
    </pivotField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</pivotFields>
  <rowFields count="2">
    <field x="25"/>
    <field x="6"/>
  </rowFields>
  <rowItems count="26">
    <i>
      <x/>
    </i>
    <i>
      <x v="1"/>
    </i>
    <i>
      <x v="2"/>
    </i>
    <i r="1">
      <x v="1"/>
    </i>
    <i r="1">
      <x v="2"/>
    </i>
    <i r="1">
      <x v="6"/>
    </i>
    <i r="1">
      <x v="7"/>
    </i>
    <i r="1">
      <x v="8"/>
    </i>
    <i r="1">
      <x v="9"/>
    </i>
    <i>
      <x v="3"/>
    </i>
    <i r="1">
      <x/>
    </i>
    <i r="1">
      <x v="2"/>
    </i>
    <i r="1">
      <x v="3"/>
    </i>
    <i r="1">
      <x v="6"/>
    </i>
    <i r="1">
      <x v="7"/>
    </i>
    <i r="1">
      <x v="9"/>
    </i>
    <i r="1">
      <x v="11"/>
    </i>
    <i>
      <x v="4"/>
    </i>
    <i r="1">
      <x v="6"/>
    </i>
    <i r="1">
      <x v="7"/>
    </i>
    <i r="1">
      <x v="9"/>
    </i>
    <i r="1">
      <x v="10"/>
    </i>
    <i r="1">
      <x v="11"/>
    </i>
    <i>
      <x v="5"/>
    </i>
    <i r="1"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id Capacity (MW)" fld="29" baseField="0" baseItem="0"/>
    <dataField name="Sum of New Renewable Capacity (MW)" fld="28" baseField="0" baseItem="0"/>
  </dataFields>
  <formats count="1">
    <format dxfId="0">
      <pivotArea dataOnly="0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4-07-10T19:48:37.04" personId="{7215DFCC-0AD1-41D6-905C-6154FA1F6ED3}" id="{A39F8634-94C7-4620-875C-47C406AA8B46}">
    <text>when do we start looking at Compliance Year 2023?</text>
  </threadedComment>
  <threadedComment ref="D7" dT="2024-07-10T19:49:06.48" personId="{7215DFCC-0AD1-41D6-905C-6154FA1F6ED3}" id="{F397AD1B-20EC-4E96-9205-8523EFE3FC2C}" done="1">
    <text>label link LIPA to match other link cells?</text>
  </threadedComment>
  <threadedComment ref="B8" dT="2024-07-10T19:53:13.76" personId="{7215DFCC-0AD1-41D6-905C-6154FA1F6ED3}" id="{B8F3B73B-C949-4CB5-A6CC-D0B0497389DA}">
    <text>in chart &amp; table, pick a convention of capitalizing the letter after the dah or not? (Land-Based Wind, Utility-scale solar)?</text>
  </threadedComment>
  <threadedComment ref="J8" dT="2024-07-10T19:49:45.62" personId="{7215DFCC-0AD1-41D6-905C-6154FA1F6ED3}" id="{94B68516-2679-41C8-A566-20A8D7F35E03}" done="1">
    <text>tweak text to match other Open NY references (mention only in link cell?)</text>
  </threadedComment>
  <threadedComment ref="B11" dT="2024-07-10T19:48:06.68" personId="{7215DFCC-0AD1-41D6-905C-6154FA1F6ED3}" id="{4CBB86FF-0383-40B5-85F6-3AB9F2295B01}" done="1">
    <text>put word to be defined in it's own cell (like other 2 tables) or in quotes or bold or something?</text>
  </threadedComment>
  <threadedComment ref="B15" dT="2024-07-10T19:51:53.58" personId="{7215DFCC-0AD1-41D6-905C-6154FA1F6ED3}" id="{665355B4-5A58-4350-9E8F-30707C88E872}" done="1">
    <text>define distributed solar, too?</text>
  </threadedComment>
  <threadedComment ref="B17" dT="2024-07-10T19:52:27.36" personId="{7215DFCC-0AD1-41D6-905C-6154FA1F6ED3}" id="{BA153533-7A51-44F8-A47D-7AB98596DC09}">
    <text xml:space="preserve">Repeat for Land-based wind? </text>
  </threadedComment>
  <threadedComment ref="B18" dT="2024-07-10T19:50:17.51" personId="{7215DFCC-0AD1-41D6-905C-6154FA1F6ED3}" id="{3DDA3E95-0125-489C-A8E0-EC3D65C76DBF}" done="1">
    <text>where does the 13.4% CF come from? is it a NY average?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yserda.ny.gov/All-Programs/Clean-Energy-Standard/Clean-Energy-Standard-Resources/Filings-Orders-and-Report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ata.ny.gov/Energy-Environment/Statewide-Distributed-Solar-Projects-Beginning-200/wgsj-jt5f/about_data" TargetMode="External"/><Relationship Id="rId7" Type="http://schemas.openxmlformats.org/officeDocument/2006/relationships/hyperlink" Target="https://data.ny.gov/Energy-Environment/Large-scale-Renewable-Projects-Reported-by-NYSERDA/dprp-55ye/about_data" TargetMode="External"/><Relationship Id="rId12" Type="http://schemas.openxmlformats.org/officeDocument/2006/relationships/hyperlink" Target="https://www.nyserda.ny.gov/All-Programs/Clean-Energy-Standard/Clean-Energy-Standard-Resources/Filings-Orders-and-Reports" TargetMode="External"/><Relationship Id="rId2" Type="http://schemas.openxmlformats.org/officeDocument/2006/relationships/hyperlink" Target="https://data.ny.gov/Energy-Environment/Solar-Electric-Programs-Reported-by-NYSERDA-Beginn/3x8r-34rs/about_data" TargetMode="External"/><Relationship Id="rId1" Type="http://schemas.openxmlformats.org/officeDocument/2006/relationships/hyperlink" Target="https://www.lipower.org/investors/" TargetMode="External"/><Relationship Id="rId6" Type="http://schemas.openxmlformats.org/officeDocument/2006/relationships/hyperlink" Target="https://data.ny.gov/Energy-Environment/Large-scale-Renewable-Projects-Reported-by-NYSERDA/dprp-55ye/about_data" TargetMode="External"/><Relationship Id="rId11" Type="http://schemas.openxmlformats.org/officeDocument/2006/relationships/hyperlink" Target="https://www.nyserda.ny.gov/All-Programs/Clean-Energy-Standard/Clean-Energy-Standard-Resources/Filings-Orders-and-Reports" TargetMode="External"/><Relationship Id="rId5" Type="http://schemas.openxmlformats.org/officeDocument/2006/relationships/hyperlink" Target="https://data.ny.gov/Energy-Environment/Large-scale-Renewable-Projects-Reported-by-NYSERDA/dprp-55ye/about_data" TargetMode="External"/><Relationship Id="rId10" Type="http://schemas.openxmlformats.org/officeDocument/2006/relationships/hyperlink" Target="https://www.nyserda.ny.gov/All-Programs/Clean-Energy-Standard/Clean-Energy-Standard-Resources/Filings-Orders-and-Reports" TargetMode="External"/><Relationship Id="rId4" Type="http://schemas.openxmlformats.org/officeDocument/2006/relationships/hyperlink" Target="https://data.ny.gov/Energy-Environment/Large-scale-Renewable-Projects-Reported-by-NYSERDA/dprp-55ye/about_data" TargetMode="External"/><Relationship Id="rId9" Type="http://schemas.openxmlformats.org/officeDocument/2006/relationships/hyperlink" Target="https://climate.ny.gov/Page-Feedback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yserda.ny.gov/All-Programs/Clean-Energy-Standard/Clean-Energy-Standard-Resources/Filings-Orders-and-Reports" TargetMode="External"/><Relationship Id="rId13" Type="http://schemas.microsoft.com/office/2017/10/relationships/threadedComment" Target="../threadedComments/threadedComment1.xml"/><Relationship Id="rId3" Type="http://schemas.openxmlformats.org/officeDocument/2006/relationships/hyperlink" Target="https://data.ny.gov/Energy-Environment/Statewide-Distributed-Solar-Projects-Beginning-200/wgsj-jt5f/about_data" TargetMode="External"/><Relationship Id="rId7" Type="http://schemas.openxmlformats.org/officeDocument/2006/relationships/hyperlink" Target="https://data.ny.gov/Energy-Environment/Large-scale-Renewable-Projects-Reported-by-NYSERDA/dprp-55ye/about_data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s://data.ny.gov/Energy-Environment/Solar-Electric-Programs-Reported-by-NYSERDA-Beginn/3x8r-34rs/about_data" TargetMode="External"/><Relationship Id="rId1" Type="http://schemas.openxmlformats.org/officeDocument/2006/relationships/hyperlink" Target="https://www.lipower.org/investors/" TargetMode="External"/><Relationship Id="rId6" Type="http://schemas.openxmlformats.org/officeDocument/2006/relationships/hyperlink" Target="https://data.ny.gov/Energy-Environment/Large-scale-Renewable-Projects-Reported-by-NYSERDA/dprp-55ye/about_data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data.ny.gov/Energy-Environment/Large-scale-Renewable-Projects-Reported-by-NYSERDA/dprp-55ye/about_data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data.ny.gov/Energy-Environment/Large-scale-Renewable-Projects-Reported-by-NYSERDA/dprp-55ye/about_data" TargetMode="External"/><Relationship Id="rId9" Type="http://schemas.openxmlformats.org/officeDocument/2006/relationships/hyperlink" Target="https://climate.ny.gov/Page-Feedback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AFA62-4F44-4D4B-91B4-BDD5482375DF}">
  <sheetPr>
    <pageSetUpPr fitToPage="1"/>
  </sheetPr>
  <dimension ref="B1:M21"/>
  <sheetViews>
    <sheetView showGridLines="0" tabSelected="1" zoomScale="90" zoomScaleNormal="90" workbookViewId="0">
      <selection activeCell="G7" sqref="G7"/>
    </sheetView>
  </sheetViews>
  <sheetFormatPr defaultRowHeight="15"/>
  <cols>
    <col min="2" max="2" width="22.85546875" customWidth="1"/>
    <col min="3" max="3" width="53.5703125" customWidth="1"/>
    <col min="4" max="4" width="9.85546875" customWidth="1"/>
    <col min="5" max="5" width="13.42578125" customWidth="1"/>
    <col min="6" max="6" width="15.140625" customWidth="1"/>
    <col min="7" max="7" width="10.85546875" customWidth="1"/>
    <col min="8" max="8" width="11.5703125" customWidth="1"/>
    <col min="9" max="9" width="22.42578125" customWidth="1"/>
    <col min="10" max="10" width="61.5703125" customWidth="1"/>
    <col min="11" max="11" width="11.5703125" customWidth="1"/>
    <col min="12" max="12" width="13.140625" customWidth="1"/>
    <col min="13" max="13" width="14.7109375" customWidth="1"/>
  </cols>
  <sheetData>
    <row r="1" spans="2:13">
      <c r="F1" s="99"/>
    </row>
    <row r="2" spans="2:13" ht="42.75" customHeight="1">
      <c r="B2" s="125" t="s">
        <v>0</v>
      </c>
      <c r="C2" s="113"/>
      <c r="D2" s="113"/>
      <c r="E2" s="113"/>
      <c r="F2" s="113"/>
      <c r="I2" s="126" t="s">
        <v>1</v>
      </c>
      <c r="J2" s="114"/>
      <c r="K2" s="114"/>
      <c r="L2" s="114"/>
      <c r="M2" s="114"/>
    </row>
    <row r="3" spans="2:13" ht="19.5" customHeight="1">
      <c r="B3" s="115" t="s">
        <v>2</v>
      </c>
      <c r="C3" s="116" t="s">
        <v>3</v>
      </c>
      <c r="D3" s="116" t="s">
        <v>4</v>
      </c>
      <c r="E3" s="116" t="s">
        <v>5</v>
      </c>
      <c r="F3" s="117" t="s">
        <v>6</v>
      </c>
      <c r="G3" s="112"/>
      <c r="H3" s="112"/>
      <c r="I3" s="115" t="s">
        <v>2</v>
      </c>
      <c r="J3" s="116" t="s">
        <v>3</v>
      </c>
      <c r="K3" s="116" t="s">
        <v>4</v>
      </c>
      <c r="L3" s="116" t="s">
        <v>5</v>
      </c>
      <c r="M3" s="117" t="s">
        <v>6</v>
      </c>
    </row>
    <row r="4" spans="2:13" ht="48.75" customHeight="1">
      <c r="B4" s="118" t="s">
        <v>7</v>
      </c>
      <c r="C4" s="100" t="s">
        <v>8</v>
      </c>
      <c r="D4" s="136" t="s">
        <v>9</v>
      </c>
      <c r="E4" s="101">
        <v>45291</v>
      </c>
      <c r="F4" s="102" t="s">
        <v>10</v>
      </c>
      <c r="I4" s="118" t="s">
        <v>7</v>
      </c>
      <c r="J4" s="111" t="s">
        <v>11</v>
      </c>
      <c r="K4" s="135" t="s">
        <v>12</v>
      </c>
      <c r="L4" s="101">
        <v>45637</v>
      </c>
      <c r="M4" s="102" t="s">
        <v>13</v>
      </c>
    </row>
    <row r="5" spans="2:13" ht="48.75" customHeight="1">
      <c r="B5" s="119" t="s">
        <v>14</v>
      </c>
      <c r="C5" s="104" t="s">
        <v>8</v>
      </c>
      <c r="D5" s="135" t="s">
        <v>9</v>
      </c>
      <c r="E5" s="105">
        <v>45291</v>
      </c>
      <c r="F5" s="103" t="s">
        <v>10</v>
      </c>
      <c r="I5" s="123" t="s">
        <v>14</v>
      </c>
      <c r="J5" s="132" t="s">
        <v>15</v>
      </c>
      <c r="K5" s="135" t="s">
        <v>12</v>
      </c>
      <c r="L5" s="106">
        <v>45637</v>
      </c>
      <c r="M5" s="107" t="s">
        <v>13</v>
      </c>
    </row>
    <row r="6" spans="2:13" ht="48.75" customHeight="1">
      <c r="B6" s="139" t="s">
        <v>16</v>
      </c>
      <c r="C6" s="104" t="s">
        <v>8</v>
      </c>
      <c r="D6" s="135" t="s">
        <v>9</v>
      </c>
      <c r="E6" s="105">
        <v>45291</v>
      </c>
      <c r="F6" s="103" t="s">
        <v>10</v>
      </c>
      <c r="I6" s="120" t="s">
        <v>16</v>
      </c>
      <c r="J6" s="108" t="s">
        <v>11</v>
      </c>
      <c r="K6" s="135" t="s">
        <v>12</v>
      </c>
      <c r="L6" s="106">
        <v>45637</v>
      </c>
      <c r="M6" s="103" t="s">
        <v>13</v>
      </c>
    </row>
    <row r="7" spans="2:13" ht="48.75" customHeight="1">
      <c r="B7" s="139"/>
      <c r="C7" s="104" t="s">
        <v>17</v>
      </c>
      <c r="D7" s="135" t="s">
        <v>18</v>
      </c>
      <c r="E7" s="105">
        <v>45657</v>
      </c>
      <c r="F7" s="103" t="s">
        <v>10</v>
      </c>
      <c r="I7" s="124" t="s">
        <v>19</v>
      </c>
      <c r="J7" s="108" t="s">
        <v>20</v>
      </c>
      <c r="K7" s="135" t="s">
        <v>12</v>
      </c>
      <c r="L7" s="105">
        <v>45637</v>
      </c>
      <c r="M7" s="103" t="s">
        <v>13</v>
      </c>
    </row>
    <row r="8" spans="2:13" ht="48.75" customHeight="1">
      <c r="B8" s="121" t="s">
        <v>19</v>
      </c>
      <c r="C8" s="104" t="s">
        <v>8</v>
      </c>
      <c r="D8" s="135" t="s">
        <v>9</v>
      </c>
      <c r="E8" s="105">
        <v>45291</v>
      </c>
      <c r="F8" s="103" t="s">
        <v>10</v>
      </c>
      <c r="G8" s="99"/>
      <c r="I8" s="122" t="s">
        <v>21</v>
      </c>
      <c r="J8" s="109" t="s">
        <v>22</v>
      </c>
      <c r="K8" s="134" t="s">
        <v>12</v>
      </c>
      <c r="L8" s="133">
        <v>45657</v>
      </c>
      <c r="M8" s="110" t="s">
        <v>13</v>
      </c>
    </row>
    <row r="9" spans="2:13" ht="48.75" customHeight="1">
      <c r="B9" s="122" t="s">
        <v>21</v>
      </c>
      <c r="C9" s="109" t="s">
        <v>23</v>
      </c>
      <c r="D9" s="134" t="s">
        <v>12</v>
      </c>
      <c r="E9" s="133">
        <v>45657</v>
      </c>
      <c r="F9" s="110" t="s">
        <v>13</v>
      </c>
    </row>
    <row r="10" spans="2:13" ht="41.25" customHeight="1"/>
    <row r="11" spans="2:13" ht="27.75" customHeight="1">
      <c r="B11" s="138" t="s">
        <v>24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9"/>
    </row>
    <row r="12" spans="2:13" ht="15.75" customHeight="1">
      <c r="B12" s="96" t="s">
        <v>25</v>
      </c>
      <c r="M12" s="97"/>
    </row>
    <row r="13" spans="2:13" ht="15.75" customHeight="1">
      <c r="B13" s="96" t="s">
        <v>26</v>
      </c>
      <c r="M13" s="97"/>
    </row>
    <row r="14" spans="2:13" ht="15.75" customHeight="1">
      <c r="B14" s="96" t="s">
        <v>27</v>
      </c>
      <c r="M14" s="97"/>
    </row>
    <row r="15" spans="2:13" ht="15.75" customHeight="1">
      <c r="B15" s="96" t="s">
        <v>28</v>
      </c>
      <c r="M15" s="97"/>
    </row>
    <row r="16" spans="2:13" ht="15.75" customHeight="1">
      <c r="B16" s="96" t="s">
        <v>29</v>
      </c>
      <c r="M16" s="97"/>
    </row>
    <row r="17" spans="2:13" ht="15.75" customHeight="1">
      <c r="B17" s="96" t="s">
        <v>30</v>
      </c>
      <c r="M17" s="97"/>
    </row>
    <row r="18" spans="2:13" ht="15.75" customHeight="1">
      <c r="B18" s="96" t="s">
        <v>31</v>
      </c>
      <c r="M18" s="97"/>
    </row>
    <row r="19" spans="2:13" ht="15.75" customHeight="1">
      <c r="B19" s="95" t="s">
        <v>32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130"/>
    </row>
    <row r="21" spans="2:13" ht="15.75">
      <c r="B21" s="137" t="s">
        <v>33</v>
      </c>
    </row>
  </sheetData>
  <mergeCells count="1">
    <mergeCell ref="B6:B7"/>
  </mergeCells>
  <hyperlinks>
    <hyperlink ref="D7" r:id="rId1" xr:uid="{A4551704-DFA5-4F36-B6D3-6F8E4319B389}"/>
    <hyperlink ref="K8" r:id="rId2" xr:uid="{51B3C968-A58C-4814-A73F-7C3F7A69BDB2}"/>
    <hyperlink ref="D9" r:id="rId3" xr:uid="{3FE3E06C-67D4-4C74-8F79-23EF8AC7F3C3}"/>
    <hyperlink ref="K7" r:id="rId4" xr:uid="{8807E9E1-FA86-4B93-9E69-2103B323715B}"/>
    <hyperlink ref="K6" r:id="rId5" xr:uid="{02AFB645-0130-473C-ACE4-CBB6A8C71896}"/>
    <hyperlink ref="K5" r:id="rId6" xr:uid="{64367370-7196-4A0C-A3CD-6308921D3B74}"/>
    <hyperlink ref="K4" r:id="rId7" xr:uid="{2B54A459-C3D2-4491-8670-F22648899475}"/>
    <hyperlink ref="D4" r:id="rId8" xr:uid="{8D26D836-7BC3-423E-81B1-BA2DE4DB349E}"/>
    <hyperlink ref="B21" r:id="rId9" display="https://climate.ny.gov/Page-Feedback" xr:uid="{81DA7CC4-C6BF-4ECA-B0BD-FAF1BDED1D69}"/>
    <hyperlink ref="D5" r:id="rId10" xr:uid="{494857AD-7218-4A43-8D43-0D89B632C262}"/>
    <hyperlink ref="D6" r:id="rId11" xr:uid="{75F1278F-DC33-4130-9267-FAD90CB17A04}"/>
    <hyperlink ref="D8" r:id="rId12" xr:uid="{22A2F93A-7EA7-4F53-9477-D918B3175C52}"/>
  </hyperlinks>
  <pageMargins left="0.7" right="0.7" top="0.75" bottom="0.75" header="0.3" footer="0.3"/>
  <pageSetup scale="41" orientation="landscape" horizontalDpi="1200" verticalDpi="1200" r:id="rId1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F9F49-E3E2-46AD-976F-61F75C236976}">
  <dimension ref="B1:M20"/>
  <sheetViews>
    <sheetView zoomScale="90" zoomScaleNormal="90" workbookViewId="0">
      <selection activeCell="D19" sqref="D19"/>
    </sheetView>
  </sheetViews>
  <sheetFormatPr defaultRowHeight="15"/>
  <cols>
    <col min="2" max="2" width="22.85546875" customWidth="1"/>
    <col min="3" max="3" width="53.5703125" customWidth="1"/>
    <col min="4" max="4" width="9.85546875" customWidth="1"/>
    <col min="5" max="5" width="13.42578125" customWidth="1"/>
    <col min="6" max="6" width="15.140625" customWidth="1"/>
    <col min="7" max="7" width="10.85546875" customWidth="1"/>
    <col min="8" max="8" width="11.5703125" customWidth="1"/>
    <col min="9" max="9" width="22.42578125" customWidth="1"/>
    <col min="10" max="10" width="61.5703125" customWidth="1"/>
    <col min="11" max="11" width="11.5703125" customWidth="1"/>
    <col min="12" max="12" width="13.140625" customWidth="1"/>
    <col min="13" max="13" width="14.7109375" customWidth="1"/>
  </cols>
  <sheetData>
    <row r="1" spans="2:13">
      <c r="F1" s="99"/>
    </row>
    <row r="2" spans="2:13" ht="42.75" customHeight="1">
      <c r="B2" s="125" t="s">
        <v>0</v>
      </c>
      <c r="C2" s="113"/>
      <c r="D2" s="113"/>
      <c r="E2" s="113"/>
      <c r="F2" s="113"/>
      <c r="I2" s="126" t="s">
        <v>1</v>
      </c>
      <c r="J2" s="114"/>
      <c r="K2" s="114"/>
      <c r="L2" s="114"/>
      <c r="M2" s="114"/>
    </row>
    <row r="3" spans="2:13" ht="19.5" customHeight="1">
      <c r="B3" s="115" t="s">
        <v>2</v>
      </c>
      <c r="C3" s="116" t="s">
        <v>3</v>
      </c>
      <c r="D3" s="116" t="s">
        <v>4</v>
      </c>
      <c r="E3" s="116" t="s">
        <v>5</v>
      </c>
      <c r="F3" s="117" t="s">
        <v>6</v>
      </c>
      <c r="G3" s="112"/>
      <c r="H3" s="112"/>
      <c r="I3" s="115" t="s">
        <v>2</v>
      </c>
      <c r="J3" s="116" t="s">
        <v>3</v>
      </c>
      <c r="K3" s="116" t="s">
        <v>4</v>
      </c>
      <c r="L3" s="116" t="s">
        <v>5</v>
      </c>
      <c r="M3" s="117" t="s">
        <v>6</v>
      </c>
    </row>
    <row r="4" spans="2:13" ht="48.75" customHeight="1">
      <c r="B4" s="118" t="s">
        <v>7</v>
      </c>
      <c r="C4" s="100" t="s">
        <v>34</v>
      </c>
      <c r="D4" s="136" t="s">
        <v>9</v>
      </c>
      <c r="E4" s="101">
        <v>44926</v>
      </c>
      <c r="F4" s="102" t="s">
        <v>10</v>
      </c>
      <c r="I4" s="118" t="s">
        <v>7</v>
      </c>
      <c r="J4" s="111" t="s">
        <v>11</v>
      </c>
      <c r="K4" s="135" t="s">
        <v>12</v>
      </c>
      <c r="L4" s="101">
        <v>45322</v>
      </c>
      <c r="M4" s="102" t="s">
        <v>13</v>
      </c>
    </row>
    <row r="5" spans="2:13" ht="48.75" customHeight="1">
      <c r="B5" s="119" t="s">
        <v>14</v>
      </c>
      <c r="C5" s="104" t="s">
        <v>34</v>
      </c>
      <c r="D5" s="131" t="s">
        <v>35</v>
      </c>
      <c r="E5" s="105">
        <v>44926</v>
      </c>
      <c r="F5" s="103" t="s">
        <v>10</v>
      </c>
      <c r="I5" s="123" t="s">
        <v>14</v>
      </c>
      <c r="J5" s="132" t="s">
        <v>15</v>
      </c>
      <c r="K5" s="135" t="s">
        <v>12</v>
      </c>
      <c r="L5" s="106">
        <v>45322</v>
      </c>
      <c r="M5" s="107" t="s">
        <v>13</v>
      </c>
    </row>
    <row r="6" spans="2:13" ht="48.75" customHeight="1">
      <c r="B6" s="139" t="s">
        <v>16</v>
      </c>
      <c r="C6" s="104" t="s">
        <v>34</v>
      </c>
      <c r="D6" s="131" t="s">
        <v>35</v>
      </c>
      <c r="E6" s="105">
        <v>44926</v>
      </c>
      <c r="F6" s="103" t="s">
        <v>10</v>
      </c>
      <c r="I6" s="120" t="s">
        <v>16</v>
      </c>
      <c r="J6" s="108" t="s">
        <v>11</v>
      </c>
      <c r="K6" s="135" t="s">
        <v>12</v>
      </c>
      <c r="L6" s="105">
        <v>45322</v>
      </c>
      <c r="M6" s="103" t="s">
        <v>13</v>
      </c>
    </row>
    <row r="7" spans="2:13" ht="48.75" customHeight="1">
      <c r="B7" s="139"/>
      <c r="C7" s="104" t="s">
        <v>36</v>
      </c>
      <c r="D7" s="135" t="s">
        <v>18</v>
      </c>
      <c r="E7" s="105">
        <v>45291</v>
      </c>
      <c r="F7" s="103" t="s">
        <v>10</v>
      </c>
      <c r="I7" s="124" t="s">
        <v>19</v>
      </c>
      <c r="J7" s="108" t="s">
        <v>20</v>
      </c>
      <c r="K7" s="135" t="s">
        <v>12</v>
      </c>
      <c r="L7" s="105">
        <v>45322</v>
      </c>
      <c r="M7" s="103" t="s">
        <v>13</v>
      </c>
    </row>
    <row r="8" spans="2:13" ht="48.75" customHeight="1">
      <c r="B8" s="121" t="s">
        <v>19</v>
      </c>
      <c r="C8" s="104" t="s">
        <v>34</v>
      </c>
      <c r="D8" s="131" t="s">
        <v>35</v>
      </c>
      <c r="E8" s="105">
        <v>44926</v>
      </c>
      <c r="F8" s="103" t="s">
        <v>10</v>
      </c>
      <c r="G8" s="99"/>
      <c r="I8" s="122" t="s">
        <v>21</v>
      </c>
      <c r="J8" s="109" t="s">
        <v>22</v>
      </c>
      <c r="K8" s="134" t="s">
        <v>12</v>
      </c>
      <c r="L8" s="133">
        <v>45382</v>
      </c>
      <c r="M8" s="110" t="s">
        <v>13</v>
      </c>
    </row>
    <row r="9" spans="2:13" ht="48.75" customHeight="1">
      <c r="B9" s="122" t="s">
        <v>21</v>
      </c>
      <c r="C9" s="109" t="s">
        <v>23</v>
      </c>
      <c r="D9" s="134" t="s">
        <v>12</v>
      </c>
      <c r="E9" s="133">
        <v>45382</v>
      </c>
      <c r="F9" s="110" t="s">
        <v>13</v>
      </c>
    </row>
    <row r="10" spans="2:13" ht="41.25" customHeight="1"/>
    <row r="11" spans="2:13" ht="27.75" customHeight="1">
      <c r="B11" s="127" t="s">
        <v>24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9"/>
    </row>
    <row r="12" spans="2:13" ht="15.75" customHeight="1">
      <c r="B12" s="96" t="s">
        <v>25</v>
      </c>
      <c r="M12" s="97"/>
    </row>
    <row r="13" spans="2:13" ht="15.75" customHeight="1">
      <c r="B13" s="96" t="s">
        <v>26</v>
      </c>
      <c r="M13" s="97"/>
    </row>
    <row r="14" spans="2:13" ht="15.75" customHeight="1">
      <c r="B14" s="96" t="s">
        <v>27</v>
      </c>
      <c r="M14" s="97"/>
    </row>
    <row r="15" spans="2:13" ht="15.75" customHeight="1">
      <c r="B15" s="96" t="s">
        <v>28</v>
      </c>
      <c r="M15" s="97"/>
    </row>
    <row r="16" spans="2:13" ht="15.75" customHeight="1">
      <c r="B16" s="96" t="s">
        <v>29</v>
      </c>
      <c r="M16" s="97"/>
    </row>
    <row r="17" spans="2:13" ht="15.75" customHeight="1">
      <c r="B17" s="96" t="s">
        <v>30</v>
      </c>
      <c r="M17" s="97"/>
    </row>
    <row r="18" spans="2:13" ht="15.75" customHeight="1">
      <c r="B18" s="95" t="s">
        <v>31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130"/>
    </row>
    <row r="20" spans="2:13" ht="15.75">
      <c r="B20" s="137" t="s">
        <v>33</v>
      </c>
    </row>
  </sheetData>
  <mergeCells count="1">
    <mergeCell ref="B6:B7"/>
  </mergeCells>
  <hyperlinks>
    <hyperlink ref="D7" r:id="rId1" xr:uid="{B6F989E3-2CDE-4A9F-A621-3708F8948D64}"/>
    <hyperlink ref="K8" r:id="rId2" xr:uid="{049E66E7-7053-434C-86E5-C3EAA11CC18C}"/>
    <hyperlink ref="D9" r:id="rId3" xr:uid="{002E4EFD-B363-46A5-B4D2-6CD54A55C646}"/>
    <hyperlink ref="K7" r:id="rId4" xr:uid="{7EFF9682-87C6-422E-ACDD-3E3D83308E44}"/>
    <hyperlink ref="K6" r:id="rId5" xr:uid="{52BA1A2D-187D-4108-8753-B2D287E7CBB4}"/>
    <hyperlink ref="K5" r:id="rId6" xr:uid="{7A788CA1-2A55-426B-BB1B-597C8CA35FBB}"/>
    <hyperlink ref="K4" r:id="rId7" xr:uid="{D4BAB983-5D48-450F-BB2E-2885AB8D9803}"/>
    <hyperlink ref="D4" r:id="rId8" xr:uid="{79118DFC-B636-4D62-8402-DCA677D17A8E}"/>
    <hyperlink ref="B20" r:id="rId9" display="https://climate.ny.gov/Page-Feedback" xr:uid="{2A2A75E8-C918-46DF-9C82-7DCE7F55866E}"/>
  </hyperlinks>
  <pageMargins left="0.7" right="0.7" top="0.75" bottom="0.75" header="0.3" footer="0.3"/>
  <pageSetup orientation="portrait" horizontalDpi="1200" verticalDpi="1200" r:id="rId1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54E5A-BA5D-4289-98C6-261DDDD58D49}">
  <dimension ref="A1:P66"/>
  <sheetViews>
    <sheetView zoomScaleNormal="100" workbookViewId="0">
      <selection activeCell="A13" sqref="A13"/>
    </sheetView>
  </sheetViews>
  <sheetFormatPr defaultRowHeight="15"/>
  <cols>
    <col min="1" max="1" width="54.5703125" bestFit="1" customWidth="1"/>
    <col min="2" max="2" width="25.5703125" bestFit="1" customWidth="1"/>
    <col min="3" max="3" width="40.85546875" bestFit="1" customWidth="1"/>
    <col min="5" max="5" width="15.5703125" customWidth="1"/>
    <col min="6" max="6" width="14.140625" bestFit="1" customWidth="1"/>
    <col min="7" max="7" width="7.28515625" customWidth="1"/>
    <col min="8" max="8" width="15.5703125" customWidth="1"/>
    <col min="9" max="9" width="13" customWidth="1"/>
    <col min="10" max="10" width="9.7109375" customWidth="1"/>
    <col min="12" max="12" width="11.5703125" customWidth="1"/>
    <col min="13" max="13" width="10.7109375" customWidth="1"/>
  </cols>
  <sheetData>
    <row r="1" spans="1:13" ht="26.25">
      <c r="A1" s="23" t="s">
        <v>37</v>
      </c>
      <c r="E1" s="24" t="s">
        <v>38</v>
      </c>
    </row>
    <row r="2" spans="1:13" ht="18.75">
      <c r="F2" s="8" t="s">
        <v>39</v>
      </c>
      <c r="J2" s="9"/>
      <c r="K2" s="7" t="s">
        <v>40</v>
      </c>
    </row>
    <row r="3" spans="1:13" ht="19.5" customHeight="1">
      <c r="A3" s="2" t="s">
        <v>41</v>
      </c>
      <c r="B3" s="6" t="s">
        <v>42</v>
      </c>
      <c r="C3" s="6" t="s">
        <v>43</v>
      </c>
      <c r="E3" s="7" t="s">
        <v>44</v>
      </c>
      <c r="F3" s="10" t="s">
        <v>45</v>
      </c>
      <c r="H3" s="7" t="s">
        <v>46</v>
      </c>
      <c r="I3" s="10" t="s">
        <v>47</v>
      </c>
      <c r="J3" s="11"/>
      <c r="L3" t="s">
        <v>45</v>
      </c>
      <c r="M3" t="s">
        <v>48</v>
      </c>
    </row>
    <row r="4" spans="1:13">
      <c r="A4" s="3" t="s">
        <v>49</v>
      </c>
      <c r="B4" s="6">
        <v>8930851</v>
      </c>
      <c r="C4" s="6">
        <v>10647574</v>
      </c>
      <c r="E4" s="12" t="s">
        <v>50</v>
      </c>
      <c r="F4" s="13">
        <v>34106</v>
      </c>
      <c r="H4" s="12" t="s">
        <v>50</v>
      </c>
      <c r="I4" s="13">
        <v>10575</v>
      </c>
      <c r="J4" s="17"/>
      <c r="K4" s="12" t="s">
        <v>51</v>
      </c>
      <c r="L4" s="18">
        <f>F4+I4</f>
        <v>44681</v>
      </c>
      <c r="M4" s="19">
        <f>L4</f>
        <v>44681</v>
      </c>
    </row>
    <row r="5" spans="1:13">
      <c r="A5" s="3" t="s">
        <v>52</v>
      </c>
      <c r="B5" s="6">
        <v>9194381</v>
      </c>
      <c r="C5" s="6">
        <v>11033238</v>
      </c>
      <c r="E5" s="12" t="s">
        <v>14</v>
      </c>
      <c r="F5" s="13">
        <v>3078</v>
      </c>
      <c r="H5" s="12" t="s">
        <v>14</v>
      </c>
      <c r="I5" s="13">
        <v>6671</v>
      </c>
      <c r="J5" s="17"/>
      <c r="K5" s="12" t="s">
        <v>14</v>
      </c>
      <c r="L5" s="18">
        <f>F5+I5</f>
        <v>9749</v>
      </c>
      <c r="M5" s="19">
        <f t="shared" ref="M5:M8" si="0">L5</f>
        <v>9749</v>
      </c>
    </row>
    <row r="6" spans="1:13">
      <c r="A6" s="3" t="s">
        <v>53</v>
      </c>
      <c r="B6" s="6">
        <v>4058081</v>
      </c>
      <c r="C6" s="6">
        <v>4208401.3</v>
      </c>
      <c r="E6" s="12" t="s">
        <v>16</v>
      </c>
      <c r="F6" s="13">
        <v>0</v>
      </c>
      <c r="H6" s="12" t="s">
        <v>16</v>
      </c>
      <c r="I6" s="13">
        <v>17860</v>
      </c>
      <c r="J6" s="17"/>
      <c r="K6" s="12" t="s">
        <v>16</v>
      </c>
      <c r="L6" s="18">
        <f>F6+I6</f>
        <v>17860</v>
      </c>
      <c r="M6" s="19">
        <f>L6</f>
        <v>17860</v>
      </c>
    </row>
    <row r="7" spans="1:13">
      <c r="A7" s="4" t="s">
        <v>54</v>
      </c>
      <c r="B7" s="6">
        <v>211627</v>
      </c>
      <c r="C7" s="6">
        <v>211627</v>
      </c>
      <c r="E7" s="12" t="s">
        <v>55</v>
      </c>
      <c r="F7" s="13">
        <v>3439</v>
      </c>
      <c r="H7" s="12" t="s">
        <v>56</v>
      </c>
      <c r="I7" s="27">
        <v>10226</v>
      </c>
      <c r="J7" s="17"/>
      <c r="K7" s="12" t="s">
        <v>21</v>
      </c>
      <c r="L7" s="18">
        <f>F7+I7</f>
        <v>13665</v>
      </c>
      <c r="M7" s="19">
        <f t="shared" si="0"/>
        <v>13665</v>
      </c>
    </row>
    <row r="8" spans="1:13">
      <c r="A8" s="4" t="s">
        <v>57</v>
      </c>
      <c r="B8" s="6">
        <v>209000</v>
      </c>
      <c r="C8" s="6">
        <v>218025</v>
      </c>
      <c r="E8" s="12" t="s">
        <v>19</v>
      </c>
      <c r="F8" s="13">
        <v>0</v>
      </c>
      <c r="H8" s="12" t="s">
        <v>19</v>
      </c>
      <c r="I8" s="13">
        <v>14726</v>
      </c>
      <c r="J8" s="17"/>
      <c r="K8" s="12" t="s">
        <v>19</v>
      </c>
      <c r="L8" s="18">
        <f>F8+I8</f>
        <v>14726</v>
      </c>
      <c r="M8" s="19">
        <f t="shared" si="0"/>
        <v>14726</v>
      </c>
    </row>
    <row r="9" spans="1:13">
      <c r="A9" s="4" t="s">
        <v>51</v>
      </c>
      <c r="B9" s="6">
        <v>185641</v>
      </c>
      <c r="C9" s="6">
        <v>191915.3</v>
      </c>
      <c r="E9" s="15"/>
      <c r="F9" s="16"/>
      <c r="H9" s="15"/>
      <c r="I9" s="16"/>
      <c r="J9" s="26"/>
      <c r="K9" s="15" t="s">
        <v>58</v>
      </c>
      <c r="L9" s="20"/>
      <c r="M9" s="21">
        <f>M10-M4-M5-M6-M7-M8</f>
        <v>50997</v>
      </c>
    </row>
    <row r="10" spans="1:13">
      <c r="A10" s="4" t="s">
        <v>59</v>
      </c>
      <c r="B10" s="6">
        <v>3144963</v>
      </c>
      <c r="C10" s="6">
        <v>3279984</v>
      </c>
      <c r="E10" t="s">
        <v>60</v>
      </c>
      <c r="F10" s="14">
        <f>SUM(F4:F9)</f>
        <v>40623</v>
      </c>
      <c r="H10" t="s">
        <v>60</v>
      </c>
      <c r="I10" s="14">
        <f>SUM(I4:I9)</f>
        <v>60058</v>
      </c>
      <c r="J10" s="17"/>
      <c r="K10" t="s">
        <v>60</v>
      </c>
      <c r="L10" s="14">
        <f>SUM(L4:L9)</f>
        <v>100681</v>
      </c>
      <c r="M10" s="14">
        <v>151678</v>
      </c>
    </row>
    <row r="11" spans="1:13">
      <c r="A11" s="4" t="s">
        <v>61</v>
      </c>
      <c r="B11" s="6">
        <v>259238</v>
      </c>
      <c r="C11" s="6">
        <v>259238</v>
      </c>
      <c r="I11" s="28"/>
    </row>
    <row r="12" spans="1:13">
      <c r="A12" s="4" t="s">
        <v>62</v>
      </c>
      <c r="B12" s="6">
        <v>47612</v>
      </c>
      <c r="C12" s="6">
        <v>47612</v>
      </c>
      <c r="E12" s="22" t="s">
        <v>63</v>
      </c>
    </row>
    <row r="13" spans="1:13">
      <c r="A13" s="3" t="s">
        <v>64</v>
      </c>
      <c r="B13" s="6">
        <v>3428880</v>
      </c>
      <c r="C13" s="6">
        <v>3864409</v>
      </c>
      <c r="E13" t="s">
        <v>65</v>
      </c>
    </row>
    <row r="14" spans="1:13">
      <c r="A14" s="4" t="s">
        <v>66</v>
      </c>
      <c r="B14" s="6">
        <v>9500</v>
      </c>
      <c r="C14" s="6">
        <v>9500</v>
      </c>
      <c r="E14" t="s">
        <v>67</v>
      </c>
    </row>
    <row r="15" spans="1:13">
      <c r="A15" s="4" t="s">
        <v>57</v>
      </c>
      <c r="B15" s="6">
        <v>324045</v>
      </c>
      <c r="C15" s="6">
        <v>324045</v>
      </c>
      <c r="E15" t="s">
        <v>68</v>
      </c>
    </row>
    <row r="16" spans="1:13">
      <c r="A16" s="4" t="s">
        <v>69</v>
      </c>
      <c r="B16" s="6">
        <v>21961</v>
      </c>
      <c r="C16" s="6">
        <v>21961</v>
      </c>
      <c r="E16" s="4" t="s">
        <v>70</v>
      </c>
    </row>
    <row r="17" spans="1:16">
      <c r="A17" s="4" t="s">
        <v>51</v>
      </c>
      <c r="B17" s="6">
        <v>120183</v>
      </c>
      <c r="C17" s="6">
        <v>121383</v>
      </c>
      <c r="E17" t="s">
        <v>71</v>
      </c>
    </row>
    <row r="18" spans="1:16">
      <c r="A18" s="4" t="s">
        <v>59</v>
      </c>
      <c r="B18" s="6">
        <v>2735724</v>
      </c>
      <c r="C18" s="6">
        <v>3127269</v>
      </c>
      <c r="E18" t="s">
        <v>72</v>
      </c>
    </row>
    <row r="19" spans="1:16">
      <c r="A19" s="4" t="s">
        <v>62</v>
      </c>
      <c r="B19" s="6">
        <v>3532</v>
      </c>
      <c r="C19" s="6">
        <v>3532</v>
      </c>
      <c r="E19" t="s">
        <v>73</v>
      </c>
    </row>
    <row r="20" spans="1:16">
      <c r="A20" s="4" t="s">
        <v>74</v>
      </c>
      <c r="B20" s="6">
        <v>213935</v>
      </c>
      <c r="C20" s="6">
        <v>256719</v>
      </c>
      <c r="E20" t="s">
        <v>75</v>
      </c>
    </row>
    <row r="21" spans="1:16" ht="18.75">
      <c r="A21" s="3" t="s">
        <v>76</v>
      </c>
      <c r="B21" s="6">
        <v>45785041</v>
      </c>
      <c r="C21" s="6">
        <v>6416846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 ht="18.75">
      <c r="A22" s="4" t="s">
        <v>51</v>
      </c>
      <c r="B22" s="6">
        <v>10419670</v>
      </c>
      <c r="C22" s="6">
        <v>20604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 ht="18.75">
      <c r="A23" s="4" t="s">
        <v>59</v>
      </c>
      <c r="B23" s="6">
        <v>5531102.1500000004</v>
      </c>
      <c r="C23" s="6">
        <v>1820354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ht="18.75">
      <c r="A24" s="4" t="s">
        <v>62</v>
      </c>
      <c r="B24" s="6"/>
      <c r="C24" s="6">
        <v>8006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 ht="18.75">
      <c r="A25" s="4" t="s">
        <v>16</v>
      </c>
      <c r="B25" s="25">
        <v>22170971</v>
      </c>
      <c r="C25" s="25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ht="18.75">
      <c r="A26" s="4" t="s">
        <v>74</v>
      </c>
      <c r="B26" s="6">
        <v>7663297.8499999996</v>
      </c>
      <c r="C26" s="6">
        <v>4567882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ht="18.75">
      <c r="A27" s="3" t="s">
        <v>77</v>
      </c>
      <c r="B27" s="6"/>
      <c r="C27" s="6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ht="18.75">
      <c r="A28" s="4" t="s">
        <v>77</v>
      </c>
      <c r="B28" s="6"/>
      <c r="C28" s="6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ht="18.75">
      <c r="A29" s="3" t="s">
        <v>78</v>
      </c>
      <c r="B29" s="6">
        <v>71397234</v>
      </c>
      <c r="C29" s="6">
        <v>36170468.299999997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ht="18.7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 ht="18.75"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18.75"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8.75"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ht="18.75"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18.75"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8" spans="1:16" ht="26.25">
      <c r="A38" s="23" t="s">
        <v>79</v>
      </c>
    </row>
    <row r="40" spans="1:16">
      <c r="A40" s="2" t="s">
        <v>41</v>
      </c>
      <c r="B40" s="5" t="s">
        <v>80</v>
      </c>
      <c r="C40" s="5" t="s">
        <v>81</v>
      </c>
    </row>
    <row r="41" spans="1:16">
      <c r="A41" s="3" t="s">
        <v>49</v>
      </c>
      <c r="B41" s="5">
        <v>6645.2399999999971</v>
      </c>
      <c r="C41" s="5">
        <v>6740.2099999999973</v>
      </c>
    </row>
    <row r="42" spans="1:16">
      <c r="A42" s="3" t="s">
        <v>52</v>
      </c>
      <c r="B42" s="5">
        <v>4376.2599999999984</v>
      </c>
      <c r="C42" s="5">
        <v>4376.2599999999984</v>
      </c>
    </row>
    <row r="43" spans="1:16">
      <c r="A43" s="3" t="s">
        <v>53</v>
      </c>
      <c r="B43" s="5">
        <v>1262.4500000000003</v>
      </c>
      <c r="C43" s="5">
        <v>1724.1599999999999</v>
      </c>
    </row>
    <row r="44" spans="1:16">
      <c r="A44" s="4" t="s">
        <v>54</v>
      </c>
      <c r="B44" s="5">
        <v>28.379999999999995</v>
      </c>
      <c r="C44" s="5">
        <v>60.1</v>
      </c>
    </row>
    <row r="45" spans="1:16">
      <c r="A45" s="4" t="s">
        <v>57</v>
      </c>
      <c r="B45" s="5">
        <v>26</v>
      </c>
      <c r="C45" s="5">
        <v>30</v>
      </c>
    </row>
    <row r="46" spans="1:16">
      <c r="A46" s="4" t="s">
        <v>51</v>
      </c>
      <c r="B46" s="5">
        <v>48.61</v>
      </c>
      <c r="C46" s="5">
        <v>51.459999999999994</v>
      </c>
    </row>
    <row r="47" spans="1:16">
      <c r="A47" s="4" t="s">
        <v>59</v>
      </c>
      <c r="B47" s="5">
        <v>1106.4600000000003</v>
      </c>
      <c r="C47" s="5">
        <v>1582.6</v>
      </c>
    </row>
    <row r="48" spans="1:16">
      <c r="A48" s="4" t="s">
        <v>61</v>
      </c>
      <c r="B48" s="5">
        <v>43</v>
      </c>
      <c r="C48" s="5"/>
    </row>
    <row r="49" spans="1:3">
      <c r="A49" s="4" t="s">
        <v>62</v>
      </c>
      <c r="B49" s="5">
        <v>10</v>
      </c>
      <c r="C49" s="5"/>
    </row>
    <row r="50" spans="1:3">
      <c r="A50" s="3" t="s">
        <v>64</v>
      </c>
      <c r="B50" s="5">
        <v>1124.24</v>
      </c>
      <c r="C50" s="5">
        <v>1126.81</v>
      </c>
    </row>
    <row r="51" spans="1:3">
      <c r="A51" s="4" t="s">
        <v>66</v>
      </c>
      <c r="B51" s="5">
        <v>2.0499999999999998</v>
      </c>
      <c r="C51" s="5">
        <v>2.09</v>
      </c>
    </row>
    <row r="52" spans="1:3">
      <c r="A52" s="4" t="s">
        <v>57</v>
      </c>
      <c r="B52" s="5">
        <v>41.1</v>
      </c>
      <c r="C52" s="5">
        <v>43.26</v>
      </c>
    </row>
    <row r="53" spans="1:3">
      <c r="A53" s="4" t="s">
        <v>69</v>
      </c>
      <c r="B53" s="5">
        <v>2.95</v>
      </c>
      <c r="C53" s="5">
        <v>3.63</v>
      </c>
    </row>
    <row r="54" spans="1:3">
      <c r="A54" s="4" t="s">
        <v>51</v>
      </c>
      <c r="B54" s="5">
        <v>27.07</v>
      </c>
      <c r="C54" s="5">
        <v>13.7</v>
      </c>
    </row>
    <row r="55" spans="1:3">
      <c r="A55" s="4" t="s">
        <v>59</v>
      </c>
      <c r="B55" s="5">
        <v>930.03</v>
      </c>
      <c r="C55" s="5">
        <v>944.16</v>
      </c>
    </row>
    <row r="56" spans="1:3">
      <c r="A56" s="4" t="s">
        <v>62</v>
      </c>
      <c r="B56" s="5">
        <v>1.1000000000000001</v>
      </c>
      <c r="C56" s="5"/>
    </row>
    <row r="57" spans="1:3">
      <c r="A57" s="4" t="s">
        <v>74</v>
      </c>
      <c r="B57" s="5">
        <v>119.93999999999998</v>
      </c>
      <c r="C57" s="5">
        <v>119.97</v>
      </c>
    </row>
    <row r="58" spans="1:3">
      <c r="A58" s="3" t="s">
        <v>76</v>
      </c>
      <c r="B58" s="5">
        <v>8410.81</v>
      </c>
      <c r="C58" s="5">
        <v>4378.4799999999996</v>
      </c>
    </row>
    <row r="59" spans="1:3">
      <c r="A59" s="4" t="s">
        <v>51</v>
      </c>
      <c r="B59" s="5">
        <v>5</v>
      </c>
      <c r="C59" s="5">
        <v>5</v>
      </c>
    </row>
    <row r="60" spans="1:3">
      <c r="A60" s="4" t="s">
        <v>59</v>
      </c>
      <c r="B60" s="5">
        <v>612</v>
      </c>
      <c r="C60" s="5">
        <v>612</v>
      </c>
    </row>
    <row r="61" spans="1:3">
      <c r="A61" s="4" t="s">
        <v>62</v>
      </c>
      <c r="B61" s="5">
        <v>0.33</v>
      </c>
      <c r="C61" s="5"/>
    </row>
    <row r="62" spans="1:3">
      <c r="A62" s="4" t="s">
        <v>16</v>
      </c>
      <c r="B62" s="5">
        <v>5772</v>
      </c>
      <c r="C62" s="5">
        <v>1740</v>
      </c>
    </row>
    <row r="63" spans="1:3">
      <c r="A63" s="4" t="s">
        <v>74</v>
      </c>
      <c r="B63" s="5">
        <v>2021.48</v>
      </c>
      <c r="C63" s="5">
        <v>2021.48</v>
      </c>
    </row>
    <row r="64" spans="1:3">
      <c r="A64" s="3" t="s">
        <v>77</v>
      </c>
      <c r="B64" s="5"/>
      <c r="C64" s="5"/>
    </row>
    <row r="65" spans="1:3">
      <c r="A65" s="4" t="s">
        <v>77</v>
      </c>
      <c r="B65" s="5"/>
      <c r="C65" s="5"/>
    </row>
    <row r="66" spans="1:3">
      <c r="A66" s="3" t="s">
        <v>78</v>
      </c>
      <c r="B66" s="5">
        <v>21818.999999999996</v>
      </c>
      <c r="C66" s="5">
        <v>18345.919999999995</v>
      </c>
    </row>
  </sheetData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E701-7DE1-47CA-92D8-D3C46CF33061}">
  <dimension ref="A1:AF26"/>
  <sheetViews>
    <sheetView zoomScale="85" zoomScaleNormal="85" workbookViewId="0">
      <selection activeCell="D20" sqref="D20"/>
    </sheetView>
  </sheetViews>
  <sheetFormatPr defaultRowHeight="15"/>
  <cols>
    <col min="1" max="1" width="33.5703125" customWidth="1"/>
    <col min="2" max="3" width="14.140625" customWidth="1"/>
    <col min="5" max="5" width="59.28515625" customWidth="1"/>
    <col min="6" max="7" width="14.42578125" customWidth="1"/>
    <col min="9" max="9" width="23.7109375" customWidth="1"/>
    <col min="10" max="10" width="11.5703125" bestFit="1" customWidth="1"/>
    <col min="27" max="27" width="15.85546875" customWidth="1"/>
    <col min="28" max="28" width="10" bestFit="1" customWidth="1"/>
    <col min="29" max="29" width="10" style="29" bestFit="1" customWidth="1"/>
  </cols>
  <sheetData>
    <row r="1" spans="1:32" ht="20.25" thickTop="1" thickBot="1">
      <c r="A1" s="94" t="s">
        <v>82</v>
      </c>
      <c r="B1" s="92"/>
      <c r="C1" s="93"/>
      <c r="D1" s="93"/>
      <c r="E1" s="92" t="s">
        <v>83</v>
      </c>
      <c r="F1" s="92"/>
      <c r="G1" s="91"/>
      <c r="AA1" s="90" t="s">
        <v>84</v>
      </c>
    </row>
    <row r="2" spans="1:32" ht="56.25" customHeight="1" thickTop="1" thickBot="1">
      <c r="A2" s="140" t="s">
        <v>85</v>
      </c>
      <c r="B2" s="141"/>
      <c r="C2" s="141"/>
      <c r="D2" s="34"/>
      <c r="E2" s="142" t="s">
        <v>86</v>
      </c>
      <c r="F2" s="143"/>
      <c r="G2" s="144"/>
      <c r="AA2" s="10" t="s">
        <v>44</v>
      </c>
      <c r="AB2" s="10" t="s">
        <v>45</v>
      </c>
      <c r="AC2" s="89" t="s">
        <v>87</v>
      </c>
      <c r="AD2" s="10" t="s">
        <v>74</v>
      </c>
      <c r="AE2" s="10" t="s">
        <v>50</v>
      </c>
      <c r="AF2" s="10" t="s">
        <v>88</v>
      </c>
    </row>
    <row r="3" spans="1:32" ht="20.25" thickTop="1" thickBot="1">
      <c r="A3" s="40"/>
      <c r="B3" s="88" t="s">
        <v>45</v>
      </c>
      <c r="C3" s="88" t="s">
        <v>89</v>
      </c>
      <c r="D3" s="34"/>
      <c r="E3" s="145"/>
      <c r="F3" s="146"/>
      <c r="G3" s="147"/>
      <c r="I3" s="87" t="s">
        <v>90</v>
      </c>
      <c r="J3" s="86"/>
      <c r="AA3" t="s">
        <v>91</v>
      </c>
      <c r="AB3" s="39">
        <v>1704</v>
      </c>
      <c r="AC3" s="29">
        <v>0.85</v>
      </c>
      <c r="AD3" s="29">
        <v>0.1</v>
      </c>
      <c r="AE3" s="29">
        <v>0.04</v>
      </c>
      <c r="AF3" s="29">
        <v>0.01</v>
      </c>
    </row>
    <row r="4" spans="1:32" ht="20.25" customHeight="1" thickTop="1" thickBot="1">
      <c r="A4" s="40" t="s">
        <v>92</v>
      </c>
      <c r="B4" s="85">
        <v>40623</v>
      </c>
      <c r="C4" s="84">
        <v>0.27</v>
      </c>
      <c r="D4" s="34"/>
      <c r="E4" s="43"/>
      <c r="F4" s="83" t="s">
        <v>45</v>
      </c>
      <c r="G4" s="83" t="s">
        <v>89</v>
      </c>
      <c r="AC4" s="39">
        <f>AB3*AC3</f>
        <v>1448.3999999999999</v>
      </c>
      <c r="AD4">
        <f>AB3*AD3</f>
        <v>170.4</v>
      </c>
      <c r="AE4">
        <f>AE3*AB3</f>
        <v>68.16</v>
      </c>
      <c r="AF4">
        <f>AF3*AB3</f>
        <v>17.04</v>
      </c>
    </row>
    <row r="5" spans="1:32" ht="20.25" thickTop="1" thickBot="1">
      <c r="A5" s="40" t="s">
        <v>93</v>
      </c>
      <c r="B5" s="82">
        <v>109907</v>
      </c>
      <c r="C5" s="81">
        <v>0.73</v>
      </c>
      <c r="D5" s="34"/>
      <c r="E5" s="80" t="s">
        <v>94</v>
      </c>
      <c r="F5" s="79">
        <v>40623</v>
      </c>
      <c r="G5" s="78">
        <v>0.27</v>
      </c>
      <c r="I5" s="57" t="s">
        <v>50</v>
      </c>
      <c r="J5" s="72">
        <v>60</v>
      </c>
      <c r="AA5" t="s">
        <v>95</v>
      </c>
      <c r="AB5" s="39">
        <v>1283</v>
      </c>
      <c r="AC5" s="29">
        <v>0.72</v>
      </c>
      <c r="AD5" s="29">
        <v>0</v>
      </c>
      <c r="AE5" s="29">
        <v>0.01</v>
      </c>
      <c r="AF5" s="29">
        <v>0.26</v>
      </c>
    </row>
    <row r="6" spans="1:32" ht="20.25" thickTop="1" thickBot="1">
      <c r="A6" s="40"/>
      <c r="B6" s="77">
        <v>150530</v>
      </c>
      <c r="C6" s="31"/>
      <c r="D6" s="34"/>
      <c r="E6" s="76" t="s">
        <v>96</v>
      </c>
      <c r="F6" s="75">
        <v>60059</v>
      </c>
      <c r="G6" s="74">
        <v>0.39600000000000002</v>
      </c>
      <c r="I6" s="57" t="s">
        <v>14</v>
      </c>
      <c r="J6" s="72">
        <v>4767</v>
      </c>
      <c r="AC6" s="39">
        <f>AB5*AC5</f>
        <v>923.76</v>
      </c>
      <c r="AD6">
        <f>AB5*AD5</f>
        <v>0</v>
      </c>
      <c r="AE6">
        <f>AE5*AB5</f>
        <v>12.83</v>
      </c>
      <c r="AF6">
        <f>AF5*AB5</f>
        <v>333.58</v>
      </c>
    </row>
    <row r="7" spans="1:32" ht="20.25" thickTop="1" thickBot="1">
      <c r="A7" s="40"/>
      <c r="B7" s="34"/>
      <c r="C7" s="34"/>
      <c r="D7" s="34"/>
      <c r="E7" s="43" t="s">
        <v>97</v>
      </c>
      <c r="F7" s="73">
        <v>17318</v>
      </c>
      <c r="G7" s="63"/>
      <c r="I7" s="57" t="s">
        <v>98</v>
      </c>
      <c r="J7" s="72">
        <v>12491</v>
      </c>
      <c r="AA7" t="s">
        <v>99</v>
      </c>
      <c r="AB7" s="39">
        <v>60</v>
      </c>
      <c r="AC7" s="29">
        <v>0</v>
      </c>
      <c r="AD7" s="29">
        <v>0</v>
      </c>
      <c r="AE7" s="29">
        <v>1</v>
      </c>
      <c r="AF7" s="29">
        <v>0</v>
      </c>
    </row>
    <row r="8" spans="1:32" ht="20.25" thickTop="1" thickBot="1">
      <c r="A8" s="67"/>
      <c r="B8" s="71" t="s">
        <v>45</v>
      </c>
      <c r="C8" s="34"/>
      <c r="D8" s="34"/>
      <c r="E8" s="43" t="s">
        <v>100</v>
      </c>
      <c r="F8" s="63">
        <v>0</v>
      </c>
      <c r="G8" s="63"/>
      <c r="I8" s="62"/>
      <c r="J8" s="61"/>
      <c r="AC8" s="39">
        <f>AB7*AC7</f>
        <v>0</v>
      </c>
      <c r="AD8">
        <f>AB7*AD7</f>
        <v>0</v>
      </c>
      <c r="AE8">
        <f>AE7*AB7</f>
        <v>60</v>
      </c>
      <c r="AF8">
        <f>AF7*AB7</f>
        <v>0</v>
      </c>
    </row>
    <row r="9" spans="1:32" ht="20.25" thickTop="1" thickBot="1">
      <c r="A9" s="67" t="s">
        <v>101</v>
      </c>
      <c r="B9" s="70" t="s">
        <v>102</v>
      </c>
      <c r="C9" s="34"/>
      <c r="D9" s="34"/>
      <c r="E9" s="43" t="s">
        <v>103</v>
      </c>
      <c r="F9" s="69">
        <v>17920</v>
      </c>
      <c r="G9" s="63"/>
      <c r="I9" s="57" t="s">
        <v>16</v>
      </c>
      <c r="J9" s="68">
        <v>18520</v>
      </c>
      <c r="AA9" t="s">
        <v>104</v>
      </c>
      <c r="AB9" s="39">
        <v>5</v>
      </c>
      <c r="AC9" s="29">
        <v>0</v>
      </c>
      <c r="AD9" s="29">
        <v>0</v>
      </c>
      <c r="AE9" s="29">
        <v>1</v>
      </c>
      <c r="AF9" s="29">
        <v>0</v>
      </c>
    </row>
    <row r="10" spans="1:32" ht="19.5" thickBot="1">
      <c r="A10" s="67" t="s">
        <v>105</v>
      </c>
      <c r="B10" s="66" t="s">
        <v>106</v>
      </c>
      <c r="C10" s="34"/>
      <c r="D10" s="34"/>
      <c r="E10" s="43" t="s">
        <v>107</v>
      </c>
      <c r="F10" s="64">
        <v>14146</v>
      </c>
      <c r="G10" s="63"/>
      <c r="I10" s="57" t="s">
        <v>108</v>
      </c>
      <c r="J10" s="65">
        <v>14146</v>
      </c>
      <c r="AC10" s="39">
        <f>AB9*AC9</f>
        <v>0</v>
      </c>
      <c r="AD10">
        <f>AB9*AD9</f>
        <v>0</v>
      </c>
      <c r="AE10">
        <f>AE9*AB9</f>
        <v>5</v>
      </c>
      <c r="AF10">
        <f>AF9*AB9</f>
        <v>0</v>
      </c>
    </row>
    <row r="11" spans="1:32" ht="19.5" thickBot="1">
      <c r="A11" s="40"/>
      <c r="B11" s="34"/>
      <c r="C11" s="34"/>
      <c r="D11" s="34"/>
      <c r="E11" s="43" t="s">
        <v>109</v>
      </c>
      <c r="F11" s="64">
        <v>10075</v>
      </c>
      <c r="G11" s="63"/>
      <c r="I11" s="57" t="s">
        <v>56</v>
      </c>
      <c r="J11" s="65">
        <v>10075</v>
      </c>
    </row>
    <row r="12" spans="1:32" ht="20.25" thickTop="1" thickBot="1">
      <c r="A12" s="40"/>
      <c r="B12" s="34"/>
      <c r="C12" s="34"/>
      <c r="D12" s="34"/>
      <c r="E12" s="43" t="s">
        <v>110</v>
      </c>
      <c r="F12" s="64">
        <v>94</v>
      </c>
      <c r="G12" s="63"/>
      <c r="I12" s="62"/>
      <c r="J12" s="61"/>
      <c r="AC12" s="60" t="s">
        <v>111</v>
      </c>
      <c r="AD12" s="59" t="s">
        <v>112</v>
      </c>
    </row>
    <row r="13" spans="1:32" ht="20.25" thickTop="1" thickBot="1">
      <c r="A13" s="40"/>
      <c r="B13" s="34"/>
      <c r="C13" s="34"/>
      <c r="D13" s="34"/>
      <c r="E13" s="43" t="s">
        <v>113</v>
      </c>
      <c r="F13" s="58">
        <v>449</v>
      </c>
      <c r="I13" s="57" t="s">
        <v>60</v>
      </c>
      <c r="J13" s="56">
        <f>SUM(J5:J11)</f>
        <v>60059</v>
      </c>
      <c r="AA13" s="10" t="s">
        <v>114</v>
      </c>
      <c r="AB13" s="10" t="s">
        <v>45</v>
      </c>
      <c r="AC13" s="55" t="s">
        <v>87</v>
      </c>
      <c r="AD13" s="54" t="s">
        <v>74</v>
      </c>
      <c r="AE13" s="10" t="s">
        <v>50</v>
      </c>
      <c r="AF13" s="10" t="s">
        <v>88</v>
      </c>
    </row>
    <row r="14" spans="1:32" ht="20.25" thickTop="1" thickBot="1">
      <c r="A14" s="53" t="s">
        <v>115</v>
      </c>
      <c r="B14" s="52"/>
      <c r="C14" s="34"/>
      <c r="D14" s="34"/>
      <c r="E14" s="46" t="s">
        <v>116</v>
      </c>
      <c r="F14" s="45">
        <v>100682</v>
      </c>
      <c r="G14" s="51">
        <v>0.66</v>
      </c>
      <c r="AA14" t="s">
        <v>91</v>
      </c>
      <c r="AB14" s="39">
        <v>16177</v>
      </c>
      <c r="AC14" s="29">
        <v>0.85</v>
      </c>
      <c r="AD14" s="29">
        <v>0.1</v>
      </c>
      <c r="AE14" s="29">
        <v>0.04</v>
      </c>
      <c r="AF14" s="29">
        <v>0.01</v>
      </c>
    </row>
    <row r="15" spans="1:32" ht="20.25" thickTop="1" thickBot="1">
      <c r="A15" s="40"/>
      <c r="B15" s="34"/>
      <c r="C15" s="34"/>
      <c r="D15" s="34"/>
      <c r="E15" s="46" t="s">
        <v>117</v>
      </c>
      <c r="F15" s="45">
        <v>5493</v>
      </c>
      <c r="G15" s="51">
        <v>0.04</v>
      </c>
      <c r="AC15" s="39">
        <f>AB14*AC14</f>
        <v>13750.449999999999</v>
      </c>
      <c r="AD15">
        <f>AB14*AD14</f>
        <v>1617.7</v>
      </c>
      <c r="AE15">
        <f>AE14*AB14</f>
        <v>647.08000000000004</v>
      </c>
      <c r="AF15">
        <f>AF14*AB14</f>
        <v>161.77000000000001</v>
      </c>
    </row>
    <row r="16" spans="1:32" ht="22.5" thickTop="1" thickBot="1">
      <c r="A16" s="40"/>
      <c r="B16" s="34"/>
      <c r="C16" s="34"/>
      <c r="D16" s="34"/>
      <c r="E16" s="50" t="s">
        <v>118</v>
      </c>
      <c r="F16" s="49">
        <v>106175</v>
      </c>
      <c r="G16" s="48">
        <v>0.7</v>
      </c>
      <c r="Z16" s="47" t="s">
        <v>119</v>
      </c>
      <c r="AA16" t="s">
        <v>108</v>
      </c>
      <c r="AB16" s="39">
        <f>7871-4233</f>
        <v>3638</v>
      </c>
      <c r="AC16" s="29">
        <v>0.51</v>
      </c>
      <c r="AD16" s="29">
        <v>0.49</v>
      </c>
      <c r="AE16" s="29">
        <v>0</v>
      </c>
      <c r="AF16" s="29">
        <v>0</v>
      </c>
    </row>
    <row r="17" spans="1:32" ht="20.25" thickTop="1" thickBot="1">
      <c r="A17" s="40"/>
      <c r="B17" s="34"/>
      <c r="C17" s="34"/>
      <c r="D17" s="34"/>
      <c r="E17" s="46" t="s">
        <v>120</v>
      </c>
      <c r="F17" s="45">
        <v>45503</v>
      </c>
      <c r="G17" s="44"/>
      <c r="AC17" s="39">
        <f>AB16*AC16</f>
        <v>1855.38</v>
      </c>
      <c r="AD17">
        <f>AB16*AD16</f>
        <v>1782.62</v>
      </c>
      <c r="AE17">
        <f>AE16*AB16</f>
        <v>0</v>
      </c>
      <c r="AF17">
        <f>AF16*AB16</f>
        <v>0</v>
      </c>
    </row>
    <row r="18" spans="1:32" ht="20.25" thickTop="1" thickBot="1">
      <c r="A18" s="40"/>
      <c r="B18" s="34"/>
      <c r="C18" s="34"/>
      <c r="D18" s="34"/>
      <c r="E18" s="43" t="s">
        <v>121</v>
      </c>
      <c r="F18" s="42">
        <v>151678</v>
      </c>
      <c r="G18" s="41"/>
      <c r="AB18" s="39">
        <v>10403</v>
      </c>
      <c r="AC18" s="29">
        <v>0</v>
      </c>
      <c r="AD18" s="29">
        <v>0</v>
      </c>
      <c r="AE18" s="29">
        <v>1</v>
      </c>
      <c r="AF18" s="29">
        <v>0</v>
      </c>
    </row>
    <row r="19" spans="1:32" ht="19.5" customHeight="1" thickTop="1" thickBot="1">
      <c r="A19" s="40"/>
      <c r="B19" s="34"/>
      <c r="C19" s="34"/>
      <c r="D19" s="34"/>
      <c r="E19" s="37"/>
      <c r="F19" s="36"/>
      <c r="G19" s="35"/>
      <c r="AC19" s="39">
        <f>AB18*AC18</f>
        <v>0</v>
      </c>
      <c r="AD19">
        <f>AB18*AD18</f>
        <v>0</v>
      </c>
      <c r="AE19">
        <f>AE18*AB18</f>
        <v>10403</v>
      </c>
      <c r="AF19">
        <f>AF18*AB18</f>
        <v>0</v>
      </c>
    </row>
    <row r="20" spans="1:32" ht="76.5" thickTop="1" thickBot="1">
      <c r="A20" s="38"/>
      <c r="B20" s="32"/>
      <c r="C20" s="32"/>
      <c r="D20" s="32"/>
      <c r="E20" s="37" t="s">
        <v>122</v>
      </c>
      <c r="F20" s="36"/>
      <c r="G20" s="35"/>
      <c r="AB20" s="6">
        <f>AB18+AB16</f>
        <v>14041</v>
      </c>
      <c r="AC20" s="29">
        <f>AC17/AB20</f>
        <v>0.1321401609571968</v>
      </c>
      <c r="AD20" s="29">
        <f>AD17/AB20</f>
        <v>0.12695819386083612</v>
      </c>
      <c r="AE20" s="29">
        <f>AE19/AB20</f>
        <v>0.74090164518196711</v>
      </c>
    </row>
    <row r="21" spans="1:32" ht="20.25" thickTop="1" thickBot="1">
      <c r="A21" s="34"/>
      <c r="B21" s="34"/>
      <c r="C21" s="34"/>
      <c r="D21" s="34"/>
      <c r="E21" s="33" t="s">
        <v>123</v>
      </c>
      <c r="F21" s="32"/>
      <c r="G21" s="31"/>
    </row>
    <row r="22" spans="1:32" ht="15.75" thickTop="1"/>
    <row r="23" spans="1:32">
      <c r="AA23" s="10" t="s">
        <v>60</v>
      </c>
      <c r="AB23" s="14">
        <f>AB3+AB5+AB7+AB9+AB14+AB16+AB18</f>
        <v>33270</v>
      </c>
      <c r="AC23" s="30">
        <f>AC4+AC6+AC8+AC10+AC15+AC17+AC19</f>
        <v>17977.989999999998</v>
      </c>
      <c r="AD23" s="30">
        <f>AD4+AD6+AD8+AD10+AD15+AD17+AD19</f>
        <v>3570.7200000000003</v>
      </c>
      <c r="AE23" s="30">
        <f>AE4+AE6+AE8+AE10+AE15+AE17+AE19</f>
        <v>11196.07</v>
      </c>
      <c r="AF23" s="30">
        <f>AF4+AF6+AF8+AF10+AF15+AF17+AF19</f>
        <v>512.39</v>
      </c>
    </row>
    <row r="24" spans="1:32">
      <c r="AC24" s="29">
        <f>AC23/AB23</f>
        <v>0.54036639615269</v>
      </c>
      <c r="AD24" s="29">
        <f>AD23/AB23</f>
        <v>0.10732551848512174</v>
      </c>
      <c r="AE24" s="29">
        <f>AE23/AB23</f>
        <v>0.33652149083258187</v>
      </c>
      <c r="AF24" s="29">
        <f>AF23/AB23</f>
        <v>1.5400961827472196E-2</v>
      </c>
    </row>
    <row r="26" spans="1:32">
      <c r="F26" s="1">
        <f>10226-F11</f>
        <v>151</v>
      </c>
    </row>
  </sheetData>
  <mergeCells count="3">
    <mergeCell ref="A2:C2"/>
    <mergeCell ref="E2:G2"/>
    <mergeCell ref="E3:G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2BFAF1AAAA96478C38936CEA91A875" ma:contentTypeVersion="1599" ma:contentTypeDescription="Create a new document." ma:contentTypeScope="" ma:versionID="f0ef390bc3b0b7fbae1f6425a31ad239">
  <xsd:schema xmlns:xsd="http://www.w3.org/2001/XMLSchema" xmlns:xs="http://www.w3.org/2001/XMLSchema" xmlns:p="http://schemas.microsoft.com/office/2006/metadata/properties" xmlns:ns2="4e6be3e4-32e6-4079-afb6-519f7c3cc0f5" xmlns:ns3="9bbb3282-6b98-46cf-b5b9-8827de215831" xmlns:ns4="http://schemas.microsoft.com/sharepoint/v4" targetNamespace="http://schemas.microsoft.com/office/2006/metadata/properties" ma:root="true" ma:fieldsID="ac1da6a380ec2645570f3bc75b6f080c" ns2:_="" ns3:_="" ns4:_="">
    <xsd:import namespace="4e6be3e4-32e6-4079-afb6-519f7c3cc0f5"/>
    <xsd:import namespace="9bbb3282-6b98-46cf-b5b9-8827de21583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utput_x002f_Outcome" minOccurs="0"/>
                <xsd:element ref="ns2:Indicator" minOccurs="0"/>
                <xsd:element ref="ns2:Baseline" minOccurs="0"/>
                <xsd:element ref="ns2:Progress_x0020_through_x0020_June_x0020_2017" minOccurs="0"/>
                <xsd:element ref="ns2:_x0032_019_x0020_Target_x0020__x0028_Cumulative_x0029_" minOccurs="0"/>
                <xsd:element ref="ns2:_x0032_022_x0020_Target_x0020__x0028_Cumulative_x0029_" minOccurs="0"/>
                <xsd:element ref="ns3:_dlc_DocIdUrl" minOccurs="0"/>
                <xsd:element ref="ns3:_dlc_DocIdPersistId" minOccurs="0"/>
                <xsd:element ref="ns3:_dlc_DocI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4:IconOverlay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be3e4-32e6-4079-afb6-519f7c3cc0f5" elementFormDefault="qualified">
    <xsd:import namespace="http://schemas.microsoft.com/office/2006/documentManagement/types"/>
    <xsd:import namespace="http://schemas.microsoft.com/office/infopath/2007/PartnerControls"/>
    <xsd:element name="Output_x002f_Outcome" ma:index="3" nillable="true" ma:displayName="Output/Outcome" ma:internalName="Output_x002f_Outcome" ma:readOnly="false">
      <xsd:simpleType>
        <xsd:restriction base="dms:Text">
          <xsd:maxLength value="255"/>
        </xsd:restriction>
      </xsd:simpleType>
    </xsd:element>
    <xsd:element name="Indicator" ma:index="4" nillable="true" ma:displayName="Indicator" ma:internalName="Indicator" ma:readOnly="false">
      <xsd:simpleType>
        <xsd:restriction base="dms:Text">
          <xsd:maxLength value="255"/>
        </xsd:restriction>
      </xsd:simpleType>
    </xsd:element>
    <xsd:element name="Baseline" ma:index="5" nillable="true" ma:displayName="Baseline" ma:internalName="Baseline" ma:readOnly="false">
      <xsd:simpleType>
        <xsd:restriction base="dms:Text">
          <xsd:maxLength value="255"/>
        </xsd:restriction>
      </xsd:simpleType>
    </xsd:element>
    <xsd:element name="Progress_x0020_through_x0020_June_x0020_2017" ma:index="6" nillable="true" ma:displayName="Progress through June 2017" ma:internalName="Progress_x0020_through_x0020_June_x0020_2017" ma:readOnly="false">
      <xsd:simpleType>
        <xsd:restriction base="dms:Text">
          <xsd:maxLength value="255"/>
        </xsd:restriction>
      </xsd:simpleType>
    </xsd:element>
    <xsd:element name="_x0032_019_x0020_Target_x0020__x0028_Cumulative_x0029_" ma:index="7" nillable="true" ma:displayName="2019 Target (Cumulative)" ma:internalName="_x0032_019_x0020_Target_x0020__x0028_Cumulative_x0029_" ma:readOnly="false">
      <xsd:simpleType>
        <xsd:restriction base="dms:Text">
          <xsd:maxLength value="255"/>
        </xsd:restriction>
      </xsd:simpleType>
    </xsd:element>
    <xsd:element name="_x0032_022_x0020_Target_x0020__x0028_Cumulative_x0029_" ma:index="8" nillable="true" ma:displayName="2022 Target (Cumulative)" ma:internalName="_x0032_022_x0020_Target_x0020__x0028_Cumulative_x0029_" ma:readOnly="false">
      <xsd:simpleType>
        <xsd:restriction base="dms:Text">
          <xsd:maxLength value="255"/>
        </xsd:restriction>
      </xsd:simple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MediaServiceDateTaken" ma:index="2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b3282-6b98-46cf-b5b9-8827de215831" elementFormDefault="qualified">
    <xsd:import namespace="http://schemas.microsoft.com/office/2006/documentManagement/types"/>
    <xsd:import namespace="http://schemas.microsoft.com/office/infopath/2007/PartnerControls"/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_dlc_DocId" ma:index="16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2" nillable="true" ma:displayName="Taxonomy Catch All Column" ma:hidden="true" ma:list="{06e2adf6-cf59-4ee3-9705-2dd5687692a8}" ma:internalName="TaxCatchAll" ma:showField="CatchAllData" ma:web="9bbb3282-6b98-46cf-b5b9-8827de2158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2" ma:displayName="Initiative Nam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dicator xmlns="4e6be3e4-32e6-4079-afb6-519f7c3cc0f5" xsi:nil="true"/>
    <IconOverlay xmlns="http://schemas.microsoft.com/sharepoint/v4" xsi:nil="true"/>
    <Output_x002f_Outcome xmlns="4e6be3e4-32e6-4079-afb6-519f7c3cc0f5" xsi:nil="true"/>
    <_dlc_DocIdPersistId xmlns="9bbb3282-6b98-46cf-b5b9-8827de215831" xsi:nil="true"/>
    <_x0032_022_x0020_Target_x0020__x0028_Cumulative_x0029_ xmlns="4e6be3e4-32e6-4079-afb6-519f7c3cc0f5" xsi:nil="true"/>
    <Progress_x0020_through_x0020_June_x0020_2017 xmlns="4e6be3e4-32e6-4079-afb6-519f7c3cc0f5" xsi:nil="true"/>
    <Baseline xmlns="4e6be3e4-32e6-4079-afb6-519f7c3cc0f5" xsi:nil="true"/>
    <lcf76f155ced4ddcb4097134ff3c332f xmlns="4e6be3e4-32e6-4079-afb6-519f7c3cc0f5">
      <Terms xmlns="http://schemas.microsoft.com/office/infopath/2007/PartnerControls"/>
    </lcf76f155ced4ddcb4097134ff3c332f>
    <_x0032_019_x0020_Target_x0020__x0028_Cumulative_x0029_ xmlns="4e6be3e4-32e6-4079-afb6-519f7c3cc0f5" xsi:nil="true"/>
    <TaxCatchAll xmlns="9bbb3282-6b98-46cf-b5b9-8827de215831" xsi:nil="true"/>
    <_dlc_DocId xmlns="9bbb3282-6b98-46cf-b5b9-8827de215831">Z37W6NY6RV53-691368916-21283</_dlc_DocId>
    <_dlc_DocIdUrl xmlns="9bbb3282-6b98-46cf-b5b9-8827de215831">
      <Url>https://nysemail.sharepoint.com/sites/NYSERDA/cr/_layouts/15/DocIdRedir.aspx?ID=Z37W6NY6RV53-691368916-21283</Url>
      <Description>Z37W6NY6RV53-691368916-21283</Description>
    </_dlc_DocIdUrl>
    <SharedWithUsers xmlns="9bbb3282-6b98-46cf-b5b9-8827de215831">
      <UserInfo>
        <DisplayName>Cushing, Justin M (NYSERDA)</DisplayName>
        <AccountId>308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A5D9485-6A73-46A3-8D60-FBBFBFBB84B2}"/>
</file>

<file path=customXml/itemProps2.xml><?xml version="1.0" encoding="utf-8"?>
<ds:datastoreItem xmlns:ds="http://schemas.openxmlformats.org/officeDocument/2006/customXml" ds:itemID="{AAE72786-0A9D-48E4-A301-A1976B9E7CD1}"/>
</file>

<file path=customXml/itemProps3.xml><?xml version="1.0" encoding="utf-8"?>
<ds:datastoreItem xmlns:ds="http://schemas.openxmlformats.org/officeDocument/2006/customXml" ds:itemID="{0110017D-207F-40F2-9E81-53A857EF69C5}"/>
</file>

<file path=customXml/itemProps4.xml><?xml version="1.0" encoding="utf-8"?>
<ds:datastoreItem xmlns:ds="http://schemas.openxmlformats.org/officeDocument/2006/customXml" ds:itemID="{EBC6BD63-E42A-4CC1-801B-84C6B8AFBC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O'Connor</dc:creator>
  <cp:keywords/>
  <dc:description/>
  <cp:lastModifiedBy/>
  <cp:revision/>
  <dcterms:created xsi:type="dcterms:W3CDTF">2024-01-11T17:28:10Z</dcterms:created>
  <dcterms:modified xsi:type="dcterms:W3CDTF">2025-05-08T20:26:11Z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0x010100C02BFAF1AAAA96478C38936CEA91A875</vt:lpwstr>
  </property>
  <property fmtid="{D5CDD505-2E9C-101B-9397-08002B2CF9AE}" pid="3" name="MediaServiceImageTags">
    <vt:lpwstr/>
  </property>
  <property fmtid="{D5CDD505-2E9C-101B-9397-08002B2CF9AE}" pid="4" name="_dlc_DocIdItemGuid">
    <vt:lpwstr>909fa8d2-00d6-412d-939a-919fb9d59bcf</vt:lpwstr>
  </property>
</Properties>
</file>